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llyduncan/Dropbox (Y2 Analytics)/Y2 Analytics Team Folder/Projects/Utah Policy + Y2 Poll/08-09 2019/Deliverables/"/>
    </mc:Choice>
  </mc:AlternateContent>
  <xr:revisionPtr revIDLastSave="0" documentId="13_ncr:1_{6F88A00E-3FA1-E145-9E70-606486052606}" xr6:coauthVersionLast="44" xr6:coauthVersionMax="44" xr10:uidLastSave="{00000000-0000-0000-0000-000000000000}"/>
  <bookViews>
    <workbookView xWindow="13540" yWindow="460" windowWidth="31860" windowHeight="18760" xr2:uid="{00000000-000D-0000-FFFF-FFFF00000000}"/>
  </bookViews>
  <sheets>
    <sheet name="TOC" sheetId="1" r:id="rId1"/>
    <sheet name="Table 01" sheetId="2" r:id="rId2"/>
    <sheet name="Table 03" sheetId="4" r:id="rId3"/>
    <sheet name="Table 04" sheetId="5" r:id="rId4"/>
    <sheet name="Table 05" sheetId="6" r:id="rId5"/>
    <sheet name="Table 11" sheetId="12" r:id="rId6"/>
    <sheet name="Table 12" sheetId="13" r:id="rId7"/>
    <sheet name="Table 13" sheetId="14" r:id="rId8"/>
    <sheet name="Table 14" sheetId="15" r:id="rId9"/>
    <sheet name="Table 15" sheetId="16" r:id="rId10"/>
    <sheet name="Table 16" sheetId="17" r:id="rId11"/>
    <sheet name="Table 25" sheetId="26" r:id="rId12"/>
    <sheet name="Table 26" sheetId="27" r:id="rId13"/>
    <sheet name="Table 27" sheetId="28" r:id="rId14"/>
    <sheet name="Table 28" sheetId="29" r:id="rId15"/>
    <sheet name="Table 29" sheetId="30" r:id="rId16"/>
    <sheet name="Table 30" sheetId="3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31" l="1"/>
  <c r="A1" i="30"/>
  <c r="A1" i="29"/>
  <c r="A1" i="28"/>
  <c r="A1" i="27"/>
  <c r="A1" i="26"/>
  <c r="A1" i="17"/>
  <c r="A1" i="16"/>
  <c r="A1" i="15"/>
  <c r="A1" i="14"/>
  <c r="A1" i="13"/>
  <c r="A1" i="12"/>
  <c r="A1" i="6"/>
  <c r="A1" i="5"/>
  <c r="A1" i="4"/>
  <c r="A1" i="2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<sst xmlns="http://schemas.openxmlformats.org/spreadsheetml/2006/main" count="2565" uniqueCount="317">
  <si>
    <t>Table #</t>
  </si>
  <si>
    <t>Question Title</t>
  </si>
  <si>
    <t>Base Description</t>
  </si>
  <si>
    <t>Base Size (N count)</t>
  </si>
  <si>
    <t>QBETTER: Are you better off now than you were four years ago?</t>
  </si>
  <si>
    <t>All respondents.</t>
  </si>
  <si>
    <t>QGUN_TRUST: Who do you trust more to handle gun policy?</t>
  </si>
  <si>
    <t>QGUN_OMNIBUS: Below is a list of policies surrounding gun ownership in the United States. How much do you support or oppose each of the following?</t>
  </si>
  <si>
    <t>QGUN_SERIOUS: How serious of a problem do you think gun violence in the United States is?</t>
  </si>
  <si>
    <t>QNCAAL_FOLLOW: Do you follow college (NCAA) football?</t>
  </si>
  <si>
    <t>QNCAA_FAVORITE: Do you have a favorite NCAA football team you cheer for?</t>
  </si>
  <si>
    <t>Respondents that follow college (NCAA) football.</t>
  </si>
  <si>
    <t>QNCAA_TEAM: Which NCAA football team is your favorite team to cheer for?</t>
  </si>
  <si>
    <t>Respondents that have a favorite college (NCAA) football team to cheer for.</t>
  </si>
  <si>
    <t>QNFL_FOLLOW: Do you follow professional (NFL) football?</t>
  </si>
  <si>
    <t>QNFL_FAVORITE: Do you have a favorite NFL team you cheer for?</t>
  </si>
  <si>
    <t>Respondents that follow professional (NFL) football.</t>
  </si>
  <si>
    <t>QNFL_TEAM: Which NFL team is your favorite team to cheer for?</t>
  </si>
  <si>
    <t>Respondents that have a favorite professional (NFL) football team to cheer for.</t>
  </si>
  <si>
    <t>QYEARBORN: What year were you born? (RECODED INTO AGE CATEGORIES FROM PANEL)</t>
  </si>
  <si>
    <t>QSEX: Which of the following best describes how you think of yourself? (FROM PANEL)</t>
  </si>
  <si>
    <t>QIDEOLOGY: On most political matters do you consider yourself: (FROM PANEL)</t>
  </si>
  <si>
    <t>PARTY7: Political leanings of respondents (RECODED FROM PANEL)</t>
  </si>
  <si>
    <t>REL_ACTIVE: Relative activity of religion of respondents. (RECODED FROM PANEL)</t>
  </si>
  <si>
    <t>COUNTYCONDENSED: County make-up of respondents (RECODED FROM PANEL)</t>
  </si>
  <si>
    <t>Table 01 - QBETTER: Are you better off now than you were four years ago?</t>
  </si>
  <si>
    <t>Base - All respondents.</t>
  </si>
  <si>
    <t>Total</t>
  </si>
  <si>
    <t>US Congressional District</t>
  </si>
  <si>
    <t>Age</t>
  </si>
  <si>
    <t>Gender</t>
  </si>
  <si>
    <t>Party Identification</t>
  </si>
  <si>
    <t>Political Ideology</t>
  </si>
  <si>
    <t>Religious Affiliation + Activity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</si>
  <si>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</si>
  <si>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</si>
  <si>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</si>
  <si>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</si>
  <si>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</si>
  <si>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</si>
  <si>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</si>
  <si>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</si>
  <si>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</si>
  <si>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</si>
  <si>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Average</t>
  </si>
  <si>
    <t>1</t>
  </si>
  <si>
    <t>2</t>
  </si>
  <si>
    <t>3</t>
  </si>
  <si>
    <t>4</t>
  </si>
  <si>
    <t>18-34</t>
  </si>
  <si>
    <t>35-44</t>
  </si>
  <si>
    <t>45-54</t>
  </si>
  <si>
    <t>55-64</t>
  </si>
  <si>
    <t>65+</t>
  </si>
  <si>
    <t>Male</t>
  </si>
  <si>
    <t>Female</t>
  </si>
  <si>
    <t>Strong Republican</t>
  </si>
  <si>
    <t>Not very strong Republican</t>
  </si>
  <si>
    <t>Independent leaning Republican</t>
  </si>
  <si>
    <t>Independent/Other/No preference</t>
  </si>
  <si>
    <t>Independent leaning Democrat</t>
  </si>
  <si>
    <t>Not very strong Democrat</t>
  </si>
  <si>
    <t>Strong Democrat</t>
  </si>
  <si>
    <t>Strongly conservative</t>
  </si>
  <si>
    <t>Moderately conservative</t>
  </si>
  <si>
    <t>Neither, middle of the road</t>
  </si>
  <si>
    <t>Moderately liberal</t>
  </si>
  <si>
    <t>Strongly liberal</t>
  </si>
  <si>
    <t>Don't know/not sure</t>
  </si>
  <si>
    <t>Very active LDS</t>
  </si>
  <si>
    <t>Less active LDS</t>
  </si>
  <si>
    <t>Not active LDS</t>
  </si>
  <si>
    <t>Very active Christian (non-LDS)</t>
  </si>
  <si>
    <t>Less active Christian (non-LDS)</t>
  </si>
  <si>
    <t>Not active Christian (non-LDS)</t>
  </si>
  <si>
    <t>Very active non-Christian</t>
  </si>
  <si>
    <t>Less active non-Christian</t>
  </si>
  <si>
    <t>Not active non-Christian</t>
  </si>
  <si>
    <t>Agnostic/Athiest/None</t>
  </si>
  <si>
    <t>Are you better off now than you were four years ago?</t>
  </si>
  <si>
    <t>Better off</t>
  </si>
  <si>
    <t>-</t>
  </si>
  <si>
    <t>e</t>
  </si>
  <si>
    <t>B</t>
  </si>
  <si>
    <t>b d E F G</t>
  </si>
  <si>
    <t>E f G</t>
  </si>
  <si>
    <t>e g</t>
  </si>
  <si>
    <t>b C D E f</t>
  </si>
  <si>
    <t>D e</t>
  </si>
  <si>
    <t>e j</t>
  </si>
  <si>
    <t>Worse off</t>
  </si>
  <si>
    <t>a</t>
  </si>
  <si>
    <t>A c</t>
  </si>
  <si>
    <t>A C</t>
  </si>
  <si>
    <t>A b</t>
  </si>
  <si>
    <t>A B c</t>
  </si>
  <si>
    <t>A B</t>
  </si>
  <si>
    <t>A</t>
  </si>
  <si>
    <t>About the same</t>
  </si>
  <si>
    <t>A B d</t>
  </si>
  <si>
    <t>Total sample; Weight: weights; base n = from 944 to 1044; total n = 1045; 101 missing; effective sample size = 619 (59%)</t>
  </si>
  <si>
    <t xml:space="preserve">Multiple comparison correction: False Discovery Rate (FDR) (p = 0.05); Column multiple comparison correction: Bonferroni; Column comparison symbols: a, b, c... (p &lt;= 0.05), A, B, C... (p &lt;= 0.001); No test symbol: -; Not significant symbol: </t>
  </si>
  <si>
    <t>Yes</t>
  </si>
  <si>
    <t>g</t>
  </si>
  <si>
    <t>f G</t>
  </si>
  <si>
    <t>d e</t>
  </si>
  <si>
    <t>No</t>
  </si>
  <si>
    <t>A d</t>
  </si>
  <si>
    <t>C</t>
  </si>
  <si>
    <t>c</t>
  </si>
  <si>
    <t>Table 03 - QGUN_TRUST: Who do you trust more to handle gun policy?</t>
  </si>
  <si>
    <t>Who do you trust more to handle gun policy?</t>
  </si>
  <si>
    <t>Democrats in Congress</t>
  </si>
  <si>
    <t>A B C</t>
  </si>
  <si>
    <t>A B C D</t>
  </si>
  <si>
    <t>A B C f</t>
  </si>
  <si>
    <t>Republicans in Congress</t>
  </si>
  <si>
    <t>b</t>
  </si>
  <si>
    <t>B c D E F G</t>
  </si>
  <si>
    <t>E G</t>
  </si>
  <si>
    <t>d E f G</t>
  </si>
  <si>
    <t>B C D E F</t>
  </si>
  <si>
    <t>C D E</t>
  </si>
  <si>
    <t>E</t>
  </si>
  <si>
    <t>J</t>
  </si>
  <si>
    <t>Don't know/No opinion</t>
  </si>
  <si>
    <t>A e G</t>
  </si>
  <si>
    <t>a g</t>
  </si>
  <si>
    <t>A g</t>
  </si>
  <si>
    <t>A D e</t>
  </si>
  <si>
    <t>Total sample; Weight: weights; base n = from 922 to 1014; total n = 1045; 123 missing; effective sample size = 566 (56%)</t>
  </si>
  <si>
    <t>Table 04 - QGUN_OMNIBUS: Below is a list of policies surrounding gun ownership in the United States. How much do you support or oppose each of the following?</t>
  </si>
  <si>
    <t>Below is a list of policies surrounding gun ownership in the United States. How much do you support or oppose each of the following?</t>
  </si>
  <si>
    <t>Requiring background checks on all gun sales</t>
  </si>
  <si>
    <t>Strongly oppose</t>
  </si>
  <si>
    <t>A e</t>
  </si>
  <si>
    <t>B D e</t>
  </si>
  <si>
    <t>a b</t>
  </si>
  <si>
    <t>Oppose</t>
  </si>
  <si>
    <t>d</t>
  </si>
  <si>
    <t>Neither support nor oppose</t>
  </si>
  <si>
    <t>C D e</t>
  </si>
  <si>
    <t>c d</t>
  </si>
  <si>
    <t>Support</t>
  </si>
  <si>
    <t>G</t>
  </si>
  <si>
    <t>e G</t>
  </si>
  <si>
    <t>d E</t>
  </si>
  <si>
    <t>Strongly support</t>
  </si>
  <si>
    <t>A B c D</t>
  </si>
  <si>
    <t>B C D E</t>
  </si>
  <si>
    <t>A B C d</t>
  </si>
  <si>
    <t>A b C</t>
  </si>
  <si>
    <t>D</t>
  </si>
  <si>
    <t>b c</t>
  </si>
  <si>
    <t>j</t>
  </si>
  <si>
    <t>A b c</t>
  </si>
  <si>
    <t>a B</t>
  </si>
  <si>
    <t>Total sample; Weight: weights; base n = from 907 to 997; total n = 1045; 138 missing; effective sample size = 574 (58%)</t>
  </si>
  <si>
    <t>Table 05 - QGUN_SERIOUS: How serious of a problem do you think gun violence in the United States is?</t>
  </si>
  <si>
    <t>How serious of a problem do you think gun violence in the United States is?</t>
  </si>
  <si>
    <t>Very serious</t>
  </si>
  <si>
    <t>A B f</t>
  </si>
  <si>
    <t>Somewhat serious</t>
  </si>
  <si>
    <t>c J</t>
  </si>
  <si>
    <t>Not very serious</t>
  </si>
  <si>
    <t>Not at all serious</t>
  </si>
  <si>
    <t>b c g</t>
  </si>
  <si>
    <t>B c D e</t>
  </si>
  <si>
    <t>Total sample; Weight: weights; base n = from 903 to 991; total n = 1045; 142 missing; effective sample size = 549 (55%)</t>
  </si>
  <si>
    <t>a c</t>
  </si>
  <si>
    <t>e J</t>
  </si>
  <si>
    <t>b d</t>
  </si>
  <si>
    <t>c D E</t>
  </si>
  <si>
    <t>d E F G</t>
  </si>
  <si>
    <t>Table 11 - QNCAAL_FOLLOW: Do you follow college (NCAA) football?</t>
  </si>
  <si>
    <t>Do you follow college (NCAA) football?</t>
  </si>
  <si>
    <t>c d E</t>
  </si>
  <si>
    <t>Total sample; Weight: weights; base n = from 901 to 986; total n = 1045; 144 missing; effective sample size = 561 (57%)</t>
  </si>
  <si>
    <t>Table 12 - QNCAA_FAVORITE: Do you have a favorite NCAA football team you cheer for?</t>
  </si>
  <si>
    <t>Base - Respondents that follow college (NCAA) football.</t>
  </si>
  <si>
    <t>Do you have a favorite NCAA football team you cheer for?1</t>
  </si>
  <si>
    <t>Total sample; Weight: weights; base n = from 447 to 485; total n = 1045; 598 missing; effective sample size = 321 (66%)</t>
  </si>
  <si>
    <t>Table 13 - QNCAA_TEAM: Which NCAA football team is your favorite team to cheer for?</t>
  </si>
  <si>
    <t>Base - Respondents that have a favorite college (NCAA) football team to cheer for.</t>
  </si>
  <si>
    <t>Which NCAA football team is your favorite team to cheer for?</t>
  </si>
  <si>
    <t>University of Utah</t>
  </si>
  <si>
    <t>a b d</t>
  </si>
  <si>
    <t>Brigham Young University</t>
  </si>
  <si>
    <t>d E J</t>
  </si>
  <si>
    <t>Utah State University</t>
  </si>
  <si>
    <t>Another team, please specify:</t>
  </si>
  <si>
    <t>Total sample; Weight: weights; base n = from 397 to 429; total n = 1045; 648 missing; effective sample size = 265 (62%)</t>
  </si>
  <si>
    <t>Table 14 - QNFL_FOLLOW: Do you follow professional (NFL) football?</t>
  </si>
  <si>
    <t>Do you follow professional (NFL) football?</t>
  </si>
  <si>
    <t>Total sample; Weight: weights; base n = from 900 to 984; total n = 1045; 145 missing; effective sample size = 563 (57%)</t>
  </si>
  <si>
    <t>Table 15 - QNFL_FAVORITE: Do you have a favorite NFL team you cheer for?</t>
  </si>
  <si>
    <t>Base - Respondents that follow professional (NFL) football.</t>
  </si>
  <si>
    <t>Do you have a favorite NFL team you cheer for?</t>
  </si>
  <si>
    <t>Total sample; Weight: weights; base n = from 365 to 398; total n = 1045; 680 missing; effective sample size = 246 (62%)</t>
  </si>
  <si>
    <t>Table 16 - QNFL_TEAM: Which NFL team is your favorite team to cheer for?</t>
  </si>
  <si>
    <t>Base - Respondents that have a favorite professional (NFL) football team to cheer for.</t>
  </si>
  <si>
    <t>Which NFL team is your favorite team to cheer for?</t>
  </si>
  <si>
    <t>Arizona Cardinals</t>
  </si>
  <si>
    <t>Atlanta Falcons</t>
  </si>
  <si>
    <t>Baltimore Ravens</t>
  </si>
  <si>
    <t>A b J</t>
  </si>
  <si>
    <t>Buffalo Bills</t>
  </si>
  <si>
    <t>Carolina Panthers</t>
  </si>
  <si>
    <t>Chicago Bears</t>
  </si>
  <si>
    <t>Cincinnati Bengals</t>
  </si>
  <si>
    <t>Cleveland Browns</t>
  </si>
  <si>
    <t>Dallas Cowboys</t>
  </si>
  <si>
    <t>Denver Broncos</t>
  </si>
  <si>
    <t>Detroit Lions</t>
  </si>
  <si>
    <t>Green Bay Packers</t>
  </si>
  <si>
    <t>Houston Texans</t>
  </si>
  <si>
    <t>Indianapolis Colts</t>
  </si>
  <si>
    <t>Jacksonville Jaguars</t>
  </si>
  <si>
    <t>Kansas City Chiefs</t>
  </si>
  <si>
    <t>Los Angeles Chargers</t>
  </si>
  <si>
    <t>Los Angeles Rams</t>
  </si>
  <si>
    <t>a b e</t>
  </si>
  <si>
    <t>A b d e f J</t>
  </si>
  <si>
    <t>Miami Dolphins</t>
  </si>
  <si>
    <t>Minnesota Vikings</t>
  </si>
  <si>
    <t>New England Patriots</t>
  </si>
  <si>
    <t>a B e J</t>
  </si>
  <si>
    <t>New Orleans Saints</t>
  </si>
  <si>
    <t>b c d e</t>
  </si>
  <si>
    <t>New York Giants</t>
  </si>
  <si>
    <t>New York Jets</t>
  </si>
  <si>
    <t>Oakland Raiders</t>
  </si>
  <si>
    <t>Philadelphia Eagles</t>
  </si>
  <si>
    <t>Pittsburgh Steelers</t>
  </si>
  <si>
    <t>a B d J</t>
  </si>
  <si>
    <t>San Francisco 49ers</t>
  </si>
  <si>
    <t>Seattle Seahawks</t>
  </si>
  <si>
    <t>Tampa Bay Buccaneers</t>
  </si>
  <si>
    <t>Tennessee Titans</t>
  </si>
  <si>
    <t>Washington Redskins</t>
  </si>
  <si>
    <t>Total sample; Weight: weights; base n = from 291 to 316; total n = 1045; 754 missing; effective sample size = 184 (58%)</t>
  </si>
  <si>
    <t>Table 25 - QYEARBORN: What year were you born? (RECODED INTO AGE CATEGORIES FROM PANEL)</t>
  </si>
  <si>
    <t>What year were you born? (RECODED INTO AGE CATEGORIES FROM PANEL)</t>
  </si>
  <si>
    <t>A C D E</t>
  </si>
  <si>
    <t>A B D E</t>
  </si>
  <si>
    <t>A B C E</t>
  </si>
  <si>
    <t>Total sample; Weight: weights; base n = from 944 to 945; total n = 1045; 101 missing; effective sample size = 579 (61%)</t>
  </si>
  <si>
    <t>Table 26 - QSEX: Which of the following best describes how you think of yourself? (FROM PANEL)</t>
  </si>
  <si>
    <t>On most political matters do you consider yourself: (FROM PANEL)</t>
  </si>
  <si>
    <t>B C D E F G</t>
  </si>
  <si>
    <t>D E F G</t>
  </si>
  <si>
    <t>A C D E F</t>
  </si>
  <si>
    <t>b J</t>
  </si>
  <si>
    <t>A G</t>
  </si>
  <si>
    <t>A B D E F</t>
  </si>
  <si>
    <t>a C</t>
  </si>
  <si>
    <t>A B C E F</t>
  </si>
  <si>
    <t>A B C d e</t>
  </si>
  <si>
    <t>A c d</t>
  </si>
  <si>
    <t>a D</t>
  </si>
  <si>
    <t>A B C D E</t>
  </si>
  <si>
    <t>A B C D F</t>
  </si>
  <si>
    <t>A B h</t>
  </si>
  <si>
    <t>A b h</t>
  </si>
  <si>
    <t>Total sample; Weight: weights; base n = from 945 to 985; total n = 1045; 100 missing; effective sample size = 512 (52%)</t>
  </si>
  <si>
    <t>Table 27 - QIDEOLOGY: On most political matters do you consider yourself: (FROM PANEL)</t>
  </si>
  <si>
    <t>Which of the following best describes how you think of yourself? (FROM PANEL)</t>
  </si>
  <si>
    <t>A B D E F g H J</t>
  </si>
  <si>
    <t>In another way, please specify if you wish</t>
  </si>
  <si>
    <t>Total sample; Weight: weights; base n = from 944 to 983; total n = 1045; 101 missing; effective sample size = 510 (52%)</t>
  </si>
  <si>
    <t>Table 28 - PARTY7: Political leanings of respondents (RECODED FROM PANEL)</t>
  </si>
  <si>
    <t>Political leanings of respondents (RECODED FROM PANEL)</t>
  </si>
  <si>
    <t>A C D E F G</t>
  </si>
  <si>
    <t>A D E</t>
  </si>
  <si>
    <t>A B D E F G</t>
  </si>
  <si>
    <t>a D E</t>
  </si>
  <si>
    <t>c d e</t>
  </si>
  <si>
    <t>A B C E F G</t>
  </si>
  <si>
    <t>A B d E</t>
  </si>
  <si>
    <t>A B C D F G</t>
  </si>
  <si>
    <t>A B C D E G</t>
  </si>
  <si>
    <t>A B C D E F</t>
  </si>
  <si>
    <t>A B j</t>
  </si>
  <si>
    <t>Total sample; Weight: weights; base n = from 945 to 1045; total n = 1045; 100 missing; effective sample size = 559 (54%)</t>
  </si>
  <si>
    <t>Table 29 - REL_ACTIVE: Relative activity of religion of respondents. (RECODED FROM PANEL)</t>
  </si>
  <si>
    <t>Relative activity of religion of respondents. (RECODED FROM PANEL)</t>
  </si>
  <si>
    <t>D E G</t>
  </si>
  <si>
    <t>D e G</t>
  </si>
  <si>
    <t>D E f G</t>
  </si>
  <si>
    <t>B C D E F G H I J</t>
  </si>
  <si>
    <t>b d e</t>
  </si>
  <si>
    <t>A C D E F G H I J</t>
  </si>
  <si>
    <t>A B D E F G H I J</t>
  </si>
  <si>
    <t>A B C E F G H I J</t>
  </si>
  <si>
    <t>A B C D F G H I J</t>
  </si>
  <si>
    <t>A B C D E G H I J</t>
  </si>
  <si>
    <t>A B C D E F H i J</t>
  </si>
  <si>
    <t>a b E</t>
  </si>
  <si>
    <t>A B C D E F G I J</t>
  </si>
  <si>
    <t>A B C D E F g H J</t>
  </si>
  <si>
    <t>A B C D E F G H I</t>
  </si>
  <si>
    <t>Table 30 - COUNTYCONDENSED: County make-up of respondents (RECODED FROM PANEL)</t>
  </si>
  <si>
    <t>County make-up of respondents (RECODED FROM PANEL)</t>
  </si>
  <si>
    <t>Cache County</t>
  </si>
  <si>
    <t>B C D</t>
  </si>
  <si>
    <t>Davis County</t>
  </si>
  <si>
    <t>C D</t>
  </si>
  <si>
    <t>Salt Lake County</t>
  </si>
  <si>
    <t>Utah County</t>
  </si>
  <si>
    <t>A B D</t>
  </si>
  <si>
    <t>Washington County</t>
  </si>
  <si>
    <t>A C D</t>
  </si>
  <si>
    <t>Weber County</t>
  </si>
  <si>
    <t>Other</t>
  </si>
  <si>
    <t>Total sample; Weight: weights; base n = from 945 to 1045; total n = 1045; 100 missing; effective sample size = 565 (54%)</t>
  </si>
  <si>
    <t xml:space="preserve">Tables 17-24 are proprietary and not for public release. </t>
  </si>
  <si>
    <t>Held for public release.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</si>
</sst>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rgb="FFA2AAAD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F243E"/>
      </patternFill>
    </fill>
    <fill>
      <patternFill patternType="solid">
        <fgColor rgb="FFE7E6E6"/>
      </patternFill>
    </fill>
    <fill>
      <patternFill patternType="solid">
        <fgColor rgb="FF2083E7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quotePrefix="1"/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0" fillId="0" borderId="4" xfId="0" applyBorder="1"/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0" borderId="0" xfId="0" quotePrefix="1" applyFont="1" applyAlignment="1">
      <alignment horizontal="center" wrapText="1"/>
    </xf>
    <xf numFmtId="9" fontId="4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0" xfId="0" quotePrefix="1" applyNumberFormat="1" applyFont="1" applyAlignment="1">
      <alignment horizontal="center" vertical="center" wrapText="1"/>
    </xf>
    <xf numFmtId="1" fontId="4" fillId="4" borderId="0" xfId="0" quotePrefix="1" applyNumberFormat="1" applyFont="1" applyFill="1" applyAlignment="1">
      <alignment horizontal="center" vertical="center" wrapText="1"/>
    </xf>
    <xf numFmtId="0" fontId="6" fillId="0" borderId="3" xfId="0" applyFont="1" applyBorder="1"/>
    <xf numFmtId="0" fontId="0" fillId="0" borderId="3" xfId="0" applyBorder="1"/>
    <xf numFmtId="0" fontId="6" fillId="0" borderId="0" xfId="0" applyFont="1"/>
    <xf numFmtId="0" fontId="0" fillId="0" borderId="0" xfId="0"/>
    <xf numFmtId="0" fontId="4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3" borderId="0" xfId="0" quotePrefix="1" applyFont="1" applyFill="1" applyAlignment="1">
      <alignment horizontal="left" vertical="center" wrapText="1"/>
    </xf>
    <xf numFmtId="0" fontId="0" fillId="0" borderId="0" xfId="0" quotePrefix="1" applyAlignment="1">
      <alignment wrapText="1"/>
    </xf>
    <xf numFmtId="0" fontId="0" fillId="0" borderId="0" xfId="0" quotePrefix="1"/>
    <xf numFmtId="0" fontId="2" fillId="3" borderId="2" xfId="0" quotePrefix="1" applyFont="1" applyFill="1" applyBorder="1" applyAlignment="1">
      <alignment horizontal="left" vertical="center" wrapText="1"/>
    </xf>
    <xf numFmtId="0" fontId="0" fillId="0" borderId="0" xfId="0"/>
    <xf numFmtId="0" fontId="4" fillId="0" borderId="0" xfId="0" quotePrefix="1" applyFont="1" applyAlignment="1">
      <alignment horizontal="center" wrapText="1"/>
    </xf>
    <xf numFmtId="0" fontId="2" fillId="3" borderId="2" xfId="0" quotePrefix="1" applyFont="1" applyFill="1" applyBorder="1" applyAlignment="1">
      <alignment horizontal="left" vertical="top" wrapText="1"/>
    </xf>
    <xf numFmtId="0" fontId="0" fillId="0" borderId="2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baseColWidth="10" defaultColWidth="8.83203125" defaultRowHeight="15" x14ac:dyDescent="0.2"/>
  <cols>
    <col min="1" max="1" width="9" style="2" bestFit="1" customWidth="1"/>
    <col min="2" max="2" width="100" style="2" customWidth="1"/>
    <col min="3" max="3" width="33" style="2" customWidth="1"/>
    <col min="4" max="4" width="29.5" style="2" bestFit="1" customWidth="1"/>
  </cols>
  <sheetData>
    <row r="1" spans="1:4" ht="52" customHeight="1" x14ac:dyDescent="0.2">
      <c r="A1" s="3"/>
      <c r="B1" s="3"/>
      <c r="C1" s="3"/>
      <c r="D1" s="3"/>
    </row>
    <row r="2" spans="1:4" x14ac:dyDescent="0.2">
      <c r="A2" s="4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5" t="str">
        <f>HYPERLINK("#'Table 01'!A1","Table 01")</f>
        <v>Table 01</v>
      </c>
      <c r="B3" s="6" t="s">
        <v>4</v>
      </c>
      <c r="C3" s="6" t="s">
        <v>5</v>
      </c>
      <c r="D3" s="6">
        <v>1044</v>
      </c>
    </row>
    <row r="4" spans="1:4" x14ac:dyDescent="0.2">
      <c r="A4" s="5" t="str">
        <f>HYPERLINK("#'Table 02'!A1","Table 02")</f>
        <v>Table 02</v>
      </c>
      <c r="B4" s="6" t="s">
        <v>316</v>
      </c>
      <c r="C4" s="6" t="s">
        <v>5</v>
      </c>
      <c r="D4" s="6">
        <v>985</v>
      </c>
    </row>
    <row r="5" spans="1:4" x14ac:dyDescent="0.2">
      <c r="A5" s="5" t="str">
        <f>HYPERLINK("#'Table 03'!A1","Table 03")</f>
        <v>Table 03</v>
      </c>
      <c r="B5" s="6" t="s">
        <v>6</v>
      </c>
      <c r="C5" s="6" t="s">
        <v>5</v>
      </c>
      <c r="D5" s="6">
        <v>1014</v>
      </c>
    </row>
    <row r="6" spans="1:4" x14ac:dyDescent="0.2">
      <c r="A6" s="5" t="str">
        <f>HYPERLINK("#'Table 04'!A1","Table 04")</f>
        <v>Table 04</v>
      </c>
      <c r="B6" s="6" t="s">
        <v>7</v>
      </c>
      <c r="C6" s="6" t="s">
        <v>5</v>
      </c>
      <c r="D6" s="6">
        <v>1044</v>
      </c>
    </row>
    <row r="7" spans="1:4" x14ac:dyDescent="0.2">
      <c r="A7" s="5" t="str">
        <f>HYPERLINK("#'Table 05'!A1","Table 05")</f>
        <v>Table 05</v>
      </c>
      <c r="B7" s="6" t="s">
        <v>8</v>
      </c>
      <c r="C7" s="6" t="s">
        <v>5</v>
      </c>
      <c r="D7" s="6">
        <v>911</v>
      </c>
    </row>
    <row r="8" spans="1:4" x14ac:dyDescent="0.2">
      <c r="A8" s="5" t="str">
        <f>HYPERLINK("#'Table 06'!A1","Table 06")</f>
        <v>Table 06</v>
      </c>
      <c r="B8" s="6" t="s">
        <v>316</v>
      </c>
      <c r="C8" s="6" t="s">
        <v>5</v>
      </c>
      <c r="D8" s="6">
        <v>991</v>
      </c>
    </row>
    <row r="9" spans="1:4" x14ac:dyDescent="0.2">
      <c r="A9" s="5" t="str">
        <f>HYPERLINK("#'Table 07'!A1","Table 07")</f>
        <v>Table 07</v>
      </c>
      <c r="B9" s="6" t="s">
        <v>316</v>
      </c>
      <c r="C9" s="6" t="s">
        <v>5</v>
      </c>
      <c r="D9" s="6">
        <v>987</v>
      </c>
    </row>
    <row r="10" spans="1:4" x14ac:dyDescent="0.2">
      <c r="A10" s="5" t="str">
        <f>HYPERLINK("#'Table 08'!A1","Table 08")</f>
        <v>Table 08</v>
      </c>
      <c r="B10" s="6" t="s">
        <v>316</v>
      </c>
      <c r="C10" s="6" t="s">
        <v>5</v>
      </c>
      <c r="D10" s="6">
        <v>989</v>
      </c>
    </row>
    <row r="11" spans="1:4" x14ac:dyDescent="0.2">
      <c r="A11" s="5" t="str">
        <f>HYPERLINK("#'Table 09'!A1","Table 09")</f>
        <v>Table 09</v>
      </c>
      <c r="B11" s="6" t="s">
        <v>316</v>
      </c>
      <c r="C11" s="6" t="s">
        <v>5</v>
      </c>
      <c r="D11" s="6">
        <v>1044</v>
      </c>
    </row>
    <row r="12" spans="1:4" x14ac:dyDescent="0.2">
      <c r="A12" s="5" t="str">
        <f>HYPERLINK("#'Table 10'!A1","Table 10")</f>
        <v>Table 10</v>
      </c>
      <c r="B12" s="6" t="s">
        <v>316</v>
      </c>
      <c r="C12" s="6" t="s">
        <v>5</v>
      </c>
      <c r="D12" s="6">
        <v>984</v>
      </c>
    </row>
    <row r="13" spans="1:4" x14ac:dyDescent="0.2">
      <c r="A13" s="5" t="str">
        <f>HYPERLINK("#'Table 11'!A1","Table 11")</f>
        <v>Table 11</v>
      </c>
      <c r="B13" s="6" t="s">
        <v>9</v>
      </c>
      <c r="C13" s="6" t="s">
        <v>5</v>
      </c>
      <c r="D13" s="6">
        <v>986</v>
      </c>
    </row>
    <row r="14" spans="1:4" x14ac:dyDescent="0.2">
      <c r="A14" s="5" t="str">
        <f>HYPERLINK("#'Table 12'!A1","Table 12")</f>
        <v>Table 12</v>
      </c>
      <c r="B14" s="6" t="s">
        <v>10</v>
      </c>
      <c r="C14" s="6" t="s">
        <v>11</v>
      </c>
      <c r="D14" s="6">
        <v>485</v>
      </c>
    </row>
    <row r="15" spans="1:4" ht="24" x14ac:dyDescent="0.2">
      <c r="A15" s="5" t="str">
        <f>HYPERLINK("#'Table 13'!A1","Table 13")</f>
        <v>Table 13</v>
      </c>
      <c r="B15" s="6" t="s">
        <v>12</v>
      </c>
      <c r="C15" s="6" t="s">
        <v>13</v>
      </c>
      <c r="D15" s="6">
        <v>429</v>
      </c>
    </row>
    <row r="16" spans="1:4" x14ac:dyDescent="0.2">
      <c r="A16" s="5" t="str">
        <f>HYPERLINK("#'Table 14'!A1","Table 14")</f>
        <v>Table 14</v>
      </c>
      <c r="B16" s="6" t="s">
        <v>14</v>
      </c>
      <c r="C16" s="6" t="s">
        <v>5</v>
      </c>
      <c r="D16" s="6">
        <v>984</v>
      </c>
    </row>
    <row r="17" spans="1:4" x14ac:dyDescent="0.2">
      <c r="A17" s="5" t="str">
        <f>HYPERLINK("#'Table 15'!A1","Table 15")</f>
        <v>Table 15</v>
      </c>
      <c r="B17" s="6" t="s">
        <v>15</v>
      </c>
      <c r="C17" s="6" t="s">
        <v>16</v>
      </c>
      <c r="D17" s="6">
        <v>398</v>
      </c>
    </row>
    <row r="18" spans="1:4" ht="24" x14ac:dyDescent="0.2">
      <c r="A18" s="5" t="str">
        <f>HYPERLINK("#'Table 16'!A1","Table 16")</f>
        <v>Table 16</v>
      </c>
      <c r="B18" s="6" t="s">
        <v>17</v>
      </c>
      <c r="C18" s="6" t="s">
        <v>18</v>
      </c>
      <c r="D18" s="6">
        <v>316</v>
      </c>
    </row>
    <row r="19" spans="1:4" x14ac:dyDescent="0.2">
      <c r="A19" s="5" t="str">
        <f>HYPERLINK("#'Table 17'!A1","Table 17")</f>
        <v>Table 17</v>
      </c>
      <c r="B19" s="6" t="s">
        <v>315</v>
      </c>
      <c r="C19" s="6"/>
      <c r="D19" s="6"/>
    </row>
    <row r="20" spans="1:4" x14ac:dyDescent="0.2">
      <c r="A20" s="5" t="str">
        <f>HYPERLINK("#'Table 18'!A1","Table 18")</f>
        <v>Table 18</v>
      </c>
      <c r="B20" s="6" t="s">
        <v>315</v>
      </c>
      <c r="C20" s="6"/>
      <c r="D20" s="6"/>
    </row>
    <row r="21" spans="1:4" x14ac:dyDescent="0.2">
      <c r="A21" s="5" t="str">
        <f>HYPERLINK("#'Table 19'!A1","Table 19")</f>
        <v>Table 19</v>
      </c>
      <c r="B21" s="6" t="s">
        <v>315</v>
      </c>
      <c r="C21" s="6"/>
      <c r="D21" s="6"/>
    </row>
    <row r="22" spans="1:4" x14ac:dyDescent="0.2">
      <c r="A22" s="5" t="str">
        <f>HYPERLINK("#'Table 20'!A1","Table 20")</f>
        <v>Table 20</v>
      </c>
      <c r="B22" s="6" t="s">
        <v>315</v>
      </c>
      <c r="C22" s="6"/>
      <c r="D22" s="6"/>
    </row>
    <row r="23" spans="1:4" x14ac:dyDescent="0.2">
      <c r="A23" s="5" t="str">
        <f>HYPERLINK("#'Table 21'!A1","Table 21")</f>
        <v>Table 21</v>
      </c>
      <c r="B23" s="6" t="s">
        <v>315</v>
      </c>
      <c r="C23" s="6"/>
      <c r="D23" s="6"/>
    </row>
    <row r="24" spans="1:4" x14ac:dyDescent="0.2">
      <c r="A24" s="5" t="str">
        <f>HYPERLINK("#'Table 22'!A1","Table 22")</f>
        <v>Table 22</v>
      </c>
      <c r="B24" s="6" t="s">
        <v>315</v>
      </c>
      <c r="C24" s="6"/>
      <c r="D24" s="6"/>
    </row>
    <row r="25" spans="1:4" x14ac:dyDescent="0.2">
      <c r="A25" s="5" t="str">
        <f>HYPERLINK("#'Table 23'!A1","Table 23")</f>
        <v>Table 23</v>
      </c>
      <c r="B25" s="6" t="s">
        <v>315</v>
      </c>
      <c r="C25" s="6"/>
      <c r="D25" s="6"/>
    </row>
    <row r="26" spans="1:4" x14ac:dyDescent="0.2">
      <c r="A26" s="5" t="str">
        <f>HYPERLINK("#'Table 24'!A1","Table 24")</f>
        <v>Table 24</v>
      </c>
      <c r="B26" s="6" t="s">
        <v>315</v>
      </c>
      <c r="C26" s="6"/>
      <c r="D26" s="6"/>
    </row>
    <row r="27" spans="1:4" x14ac:dyDescent="0.2">
      <c r="A27" s="5" t="str">
        <f>HYPERLINK("#'Table 25'!A1","Table 25")</f>
        <v>Table 25</v>
      </c>
      <c r="B27" s="6" t="s">
        <v>19</v>
      </c>
      <c r="C27" s="6" t="s">
        <v>5</v>
      </c>
      <c r="D27" s="6">
        <v>945</v>
      </c>
    </row>
    <row r="28" spans="1:4" x14ac:dyDescent="0.2">
      <c r="A28" s="5" t="str">
        <f>HYPERLINK("#'Table 26'!A1","Table 26")</f>
        <v>Table 26</v>
      </c>
      <c r="B28" s="6" t="s">
        <v>20</v>
      </c>
      <c r="C28" s="6" t="s">
        <v>5</v>
      </c>
      <c r="D28" s="6">
        <v>983</v>
      </c>
    </row>
    <row r="29" spans="1:4" x14ac:dyDescent="0.2">
      <c r="A29" s="5" t="str">
        <f>HYPERLINK("#'Table 27'!A1","Table 27")</f>
        <v>Table 27</v>
      </c>
      <c r="B29" s="6" t="s">
        <v>21</v>
      </c>
      <c r="C29" s="6" t="s">
        <v>5</v>
      </c>
      <c r="D29" s="6">
        <v>985</v>
      </c>
    </row>
    <row r="30" spans="1:4" x14ac:dyDescent="0.2">
      <c r="A30" s="5" t="str">
        <f>HYPERLINK("#'Table 28'!A1","Table 28")</f>
        <v>Table 28</v>
      </c>
      <c r="B30" s="6" t="s">
        <v>22</v>
      </c>
      <c r="C30" s="6" t="s">
        <v>5</v>
      </c>
      <c r="D30" s="6">
        <v>1044</v>
      </c>
    </row>
    <row r="31" spans="1:4" x14ac:dyDescent="0.2">
      <c r="A31" s="5" t="str">
        <f>HYPERLINK("#'Table 29'!A1","Table 29")</f>
        <v>Table 29</v>
      </c>
      <c r="B31" s="6" t="s">
        <v>23</v>
      </c>
      <c r="C31" s="6" t="s">
        <v>5</v>
      </c>
      <c r="D31" s="6">
        <v>1044</v>
      </c>
    </row>
    <row r="32" spans="1:4" x14ac:dyDescent="0.2">
      <c r="A32" s="5" t="str">
        <f>HYPERLINK("#'Table 30'!A1","Table 30")</f>
        <v>Table 30</v>
      </c>
      <c r="B32" s="6" t="s">
        <v>24</v>
      </c>
      <c r="C32" s="6" t="s">
        <v>5</v>
      </c>
      <c r="D32" s="6">
        <v>1044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1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195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196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6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6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197</v>
      </c>
      <c r="B6" s="25" t="s">
        <v>102</v>
      </c>
      <c r="C6" s="12">
        <v>0.79033901165660003</v>
      </c>
      <c r="D6" s="12">
        <v>0.83025936332320005</v>
      </c>
      <c r="E6" s="12">
        <v>0.74348285842500006</v>
      </c>
      <c r="F6" s="12">
        <v>0.77670140103989993</v>
      </c>
      <c r="G6" s="12">
        <v>0.80944992907169999</v>
      </c>
      <c r="H6" s="12">
        <v>0.86706112672450009</v>
      </c>
      <c r="I6" s="12">
        <v>0.69131992342350002</v>
      </c>
      <c r="J6" s="12">
        <v>0.83426164363699995</v>
      </c>
      <c r="K6" s="12">
        <v>0.81691965914260001</v>
      </c>
      <c r="L6" s="12">
        <v>0.77951843784620001</v>
      </c>
      <c r="M6" s="12">
        <v>0.78840607983639999</v>
      </c>
      <c r="N6" s="12">
        <v>0.81898744845110005</v>
      </c>
      <c r="O6" s="12">
        <v>0.82841266272300007</v>
      </c>
      <c r="P6" s="12">
        <v>0.9022043091684</v>
      </c>
      <c r="Q6" s="12">
        <v>0.83194416208400002</v>
      </c>
      <c r="R6" s="12">
        <v>0.70808603089889999</v>
      </c>
      <c r="S6" s="12">
        <v>0.88923335847789997</v>
      </c>
      <c r="T6" s="12">
        <v>0.53259392385100002</v>
      </c>
      <c r="U6" s="12">
        <v>0.75320980396430004</v>
      </c>
      <c r="V6" s="12">
        <v>0.85230743085189997</v>
      </c>
      <c r="W6" s="12">
        <v>0.83367751790889999</v>
      </c>
      <c r="X6" s="12">
        <v>0.75419912089500007</v>
      </c>
      <c r="Y6" s="12">
        <v>0.76366594924460007</v>
      </c>
      <c r="Z6" s="12">
        <v>0.70490213981359995</v>
      </c>
      <c r="AA6" s="12">
        <v>1</v>
      </c>
      <c r="AB6" s="12">
        <v>0.74047149243480004</v>
      </c>
      <c r="AC6" s="12">
        <v>0.7961636024269001</v>
      </c>
      <c r="AD6" s="12">
        <v>1</v>
      </c>
      <c r="AE6" s="12">
        <v>0.8455689643373</v>
      </c>
      <c r="AF6" s="12">
        <v>0.73502976948340004</v>
      </c>
      <c r="AG6" s="12">
        <v>1</v>
      </c>
      <c r="AH6" s="12">
        <v>1</v>
      </c>
      <c r="AI6" s="12">
        <v>0.43493632951029998</v>
      </c>
      <c r="AJ6" s="12">
        <v>1</v>
      </c>
      <c r="AK6" s="12">
        <v>0.83242595362680005</v>
      </c>
      <c r="AL6" s="8"/>
    </row>
    <row r="7" spans="1:38" x14ac:dyDescent="0.2">
      <c r="A7" s="26"/>
      <c r="B7" s="26"/>
      <c r="C7" s="13">
        <v>320</v>
      </c>
      <c r="D7" s="13">
        <v>88</v>
      </c>
      <c r="E7" s="13">
        <v>81</v>
      </c>
      <c r="F7" s="13">
        <v>61</v>
      </c>
      <c r="G7" s="13">
        <v>90</v>
      </c>
      <c r="H7" s="13">
        <v>22</v>
      </c>
      <c r="I7" s="13">
        <v>47</v>
      </c>
      <c r="J7" s="13">
        <v>66</v>
      </c>
      <c r="K7" s="13">
        <v>70</v>
      </c>
      <c r="L7" s="13">
        <v>89</v>
      </c>
      <c r="M7" s="13">
        <v>203</v>
      </c>
      <c r="N7" s="13">
        <v>102</v>
      </c>
      <c r="O7" s="13">
        <v>82</v>
      </c>
      <c r="P7" s="13">
        <v>29</v>
      </c>
      <c r="Q7" s="13">
        <v>54</v>
      </c>
      <c r="R7" s="13">
        <v>60</v>
      </c>
      <c r="S7" s="13">
        <v>48</v>
      </c>
      <c r="T7" s="13">
        <v>10</v>
      </c>
      <c r="U7" s="13">
        <v>37</v>
      </c>
      <c r="V7" s="13">
        <v>69</v>
      </c>
      <c r="W7" s="13">
        <v>94</v>
      </c>
      <c r="X7" s="13">
        <v>54</v>
      </c>
      <c r="Y7" s="13">
        <v>66</v>
      </c>
      <c r="Z7" s="13">
        <v>18</v>
      </c>
      <c r="AA7" s="13">
        <v>4</v>
      </c>
      <c r="AB7" s="13">
        <v>117</v>
      </c>
      <c r="AC7" s="13">
        <v>44</v>
      </c>
      <c r="AD7" s="13">
        <v>4</v>
      </c>
      <c r="AE7" s="13">
        <v>18</v>
      </c>
      <c r="AF7" s="13">
        <v>23</v>
      </c>
      <c r="AG7" s="13">
        <v>13</v>
      </c>
      <c r="AH7" s="13">
        <v>2</v>
      </c>
      <c r="AI7" s="13">
        <v>4</v>
      </c>
      <c r="AJ7" s="13">
        <v>2</v>
      </c>
      <c r="AK7" s="13">
        <v>93</v>
      </c>
      <c r="AL7" s="8"/>
    </row>
    <row r="8" spans="1:38" x14ac:dyDescent="0.2">
      <c r="A8" s="26"/>
      <c r="B8" s="26"/>
      <c r="C8" s="14" t="s">
        <v>81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9"/>
      <c r="B9" s="25" t="s">
        <v>106</v>
      </c>
      <c r="C9" s="12">
        <v>0.2096609883434</v>
      </c>
      <c r="D9" s="12">
        <v>0.16974063667680001</v>
      </c>
      <c r="E9" s="12">
        <v>0.256517141575</v>
      </c>
      <c r="F9" s="12">
        <v>0.22329859896009999</v>
      </c>
      <c r="G9" s="12">
        <v>0.19055007092830001</v>
      </c>
      <c r="H9" s="12">
        <v>0.1329388732755</v>
      </c>
      <c r="I9" s="12">
        <v>0.30868007657649998</v>
      </c>
      <c r="J9" s="12">
        <v>0.16573835636299999</v>
      </c>
      <c r="K9" s="12">
        <v>0.18308034085739999</v>
      </c>
      <c r="L9" s="12">
        <v>0.22048156215379999</v>
      </c>
      <c r="M9" s="12">
        <v>0.21159392016360001</v>
      </c>
      <c r="N9" s="12">
        <v>0.1810125515489</v>
      </c>
      <c r="O9" s="12">
        <v>0.17158733727700001</v>
      </c>
      <c r="P9" s="12">
        <v>9.7795690831569998E-2</v>
      </c>
      <c r="Q9" s="12">
        <v>0.16805583791600001</v>
      </c>
      <c r="R9" s="12">
        <v>0.29191396910110001</v>
      </c>
      <c r="S9" s="12">
        <v>0.1107666415221</v>
      </c>
      <c r="T9" s="12">
        <v>0.46740607614899998</v>
      </c>
      <c r="U9" s="12">
        <v>0.24679019603569999</v>
      </c>
      <c r="V9" s="12">
        <v>0.1476925691481</v>
      </c>
      <c r="W9" s="12">
        <v>0.16632248209110001</v>
      </c>
      <c r="X9" s="12">
        <v>0.24580087910500001</v>
      </c>
      <c r="Y9" s="12">
        <v>0.23633405075540001</v>
      </c>
      <c r="Z9" s="12">
        <v>0.2950978601864</v>
      </c>
      <c r="AA9" s="12">
        <v>0</v>
      </c>
      <c r="AB9" s="12">
        <v>0.25952850756529999</v>
      </c>
      <c r="AC9" s="12">
        <v>0.20383639757309999</v>
      </c>
      <c r="AD9" s="12">
        <v>0</v>
      </c>
      <c r="AE9" s="12">
        <v>0.1544310356627</v>
      </c>
      <c r="AF9" s="12">
        <v>0.26497023051660001</v>
      </c>
      <c r="AG9" s="12">
        <v>0</v>
      </c>
      <c r="AH9" s="12">
        <v>0</v>
      </c>
      <c r="AI9" s="12">
        <v>0.56506367048969997</v>
      </c>
      <c r="AJ9" s="12">
        <v>0</v>
      </c>
      <c r="AK9" s="12">
        <v>0.1675740463732</v>
      </c>
      <c r="AL9" s="8"/>
    </row>
    <row r="10" spans="1:38" x14ac:dyDescent="0.2">
      <c r="A10" s="26"/>
      <c r="B10" s="26"/>
      <c r="C10" s="13">
        <v>78</v>
      </c>
      <c r="D10" s="13">
        <v>15</v>
      </c>
      <c r="E10" s="13">
        <v>27</v>
      </c>
      <c r="F10" s="13">
        <v>19</v>
      </c>
      <c r="G10" s="13">
        <v>17</v>
      </c>
      <c r="H10" s="13">
        <v>4</v>
      </c>
      <c r="I10" s="13">
        <v>14</v>
      </c>
      <c r="J10" s="13">
        <v>12</v>
      </c>
      <c r="K10" s="13">
        <v>17</v>
      </c>
      <c r="L10" s="13">
        <v>24</v>
      </c>
      <c r="M10" s="13">
        <v>51</v>
      </c>
      <c r="N10" s="13">
        <v>19</v>
      </c>
      <c r="O10" s="13">
        <v>18</v>
      </c>
      <c r="P10" s="13">
        <v>5</v>
      </c>
      <c r="Q10" s="13">
        <v>11</v>
      </c>
      <c r="R10" s="13">
        <v>16</v>
      </c>
      <c r="S10" s="13">
        <v>8</v>
      </c>
      <c r="T10" s="13">
        <v>9</v>
      </c>
      <c r="U10" s="13">
        <v>11</v>
      </c>
      <c r="V10" s="13">
        <v>12</v>
      </c>
      <c r="W10" s="13">
        <v>22</v>
      </c>
      <c r="X10" s="13">
        <v>11</v>
      </c>
      <c r="Y10" s="13">
        <v>21</v>
      </c>
      <c r="Z10" s="13">
        <v>6</v>
      </c>
      <c r="AA10" s="13">
        <v>0</v>
      </c>
      <c r="AB10" s="13">
        <v>36</v>
      </c>
      <c r="AC10" s="13">
        <v>9</v>
      </c>
      <c r="AD10" s="13">
        <v>0</v>
      </c>
      <c r="AE10" s="13">
        <v>4</v>
      </c>
      <c r="AF10" s="13">
        <v>6</v>
      </c>
      <c r="AG10" s="13">
        <v>0</v>
      </c>
      <c r="AH10" s="13">
        <v>0</v>
      </c>
      <c r="AI10" s="13">
        <v>1</v>
      </c>
      <c r="AJ10" s="13">
        <v>0</v>
      </c>
      <c r="AK10" s="13">
        <v>22</v>
      </c>
      <c r="AL10" s="8"/>
    </row>
    <row r="11" spans="1:38" x14ac:dyDescent="0.2">
      <c r="A11" s="26"/>
      <c r="B11" s="26"/>
      <c r="C11" s="14" t="s">
        <v>81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9"/>
      <c r="B12" s="25" t="s">
        <v>27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v>1</v>
      </c>
      <c r="AJ12" s="12">
        <v>1</v>
      </c>
      <c r="AK12" s="12">
        <v>1</v>
      </c>
      <c r="AL12" s="8"/>
    </row>
    <row r="13" spans="1:38" x14ac:dyDescent="0.2">
      <c r="A13" s="26"/>
      <c r="B13" s="26"/>
      <c r="C13" s="13">
        <v>398</v>
      </c>
      <c r="D13" s="13">
        <v>103</v>
      </c>
      <c r="E13" s="13">
        <v>108</v>
      </c>
      <c r="F13" s="13">
        <v>80</v>
      </c>
      <c r="G13" s="13">
        <v>107</v>
      </c>
      <c r="H13" s="13">
        <v>26</v>
      </c>
      <c r="I13" s="13">
        <v>61</v>
      </c>
      <c r="J13" s="13">
        <v>78</v>
      </c>
      <c r="K13" s="13">
        <v>87</v>
      </c>
      <c r="L13" s="13">
        <v>113</v>
      </c>
      <c r="M13" s="13">
        <v>254</v>
      </c>
      <c r="N13" s="13">
        <v>121</v>
      </c>
      <c r="O13" s="13">
        <v>100</v>
      </c>
      <c r="P13" s="13">
        <v>34</v>
      </c>
      <c r="Q13" s="13">
        <v>65</v>
      </c>
      <c r="R13" s="13">
        <v>76</v>
      </c>
      <c r="S13" s="13">
        <v>56</v>
      </c>
      <c r="T13" s="13">
        <v>19</v>
      </c>
      <c r="U13" s="13">
        <v>48</v>
      </c>
      <c r="V13" s="13">
        <v>81</v>
      </c>
      <c r="W13" s="13">
        <v>116</v>
      </c>
      <c r="X13" s="13">
        <v>65</v>
      </c>
      <c r="Y13" s="13">
        <v>87</v>
      </c>
      <c r="Z13" s="13">
        <v>24</v>
      </c>
      <c r="AA13" s="13">
        <v>4</v>
      </c>
      <c r="AB13" s="13">
        <v>153</v>
      </c>
      <c r="AC13" s="13">
        <v>53</v>
      </c>
      <c r="AD13" s="13">
        <v>4</v>
      </c>
      <c r="AE13" s="13">
        <v>22</v>
      </c>
      <c r="AF13" s="13">
        <v>29</v>
      </c>
      <c r="AG13" s="13">
        <v>13</v>
      </c>
      <c r="AH13" s="13">
        <v>2</v>
      </c>
      <c r="AI13" s="13">
        <v>5</v>
      </c>
      <c r="AJ13" s="13">
        <v>2</v>
      </c>
      <c r="AK13" s="13">
        <v>115</v>
      </c>
      <c r="AL13" s="8"/>
    </row>
    <row r="14" spans="1:38" x14ac:dyDescent="0.2">
      <c r="A14" s="26"/>
      <c r="B14" s="26"/>
      <c r="C14" s="14" t="s">
        <v>81</v>
      </c>
      <c r="D14" s="14" t="s">
        <v>81</v>
      </c>
      <c r="E14" s="14" t="s">
        <v>81</v>
      </c>
      <c r="F14" s="14" t="s">
        <v>81</v>
      </c>
      <c r="G14" s="14" t="s">
        <v>81</v>
      </c>
      <c r="H14" s="14" t="s">
        <v>81</v>
      </c>
      <c r="I14" s="14" t="s">
        <v>81</v>
      </c>
      <c r="J14" s="14" t="s">
        <v>81</v>
      </c>
      <c r="K14" s="14" t="s">
        <v>81</v>
      </c>
      <c r="L14" s="14" t="s">
        <v>81</v>
      </c>
      <c r="M14" s="14" t="s">
        <v>81</v>
      </c>
      <c r="N14" s="14" t="s">
        <v>81</v>
      </c>
      <c r="O14" s="14" t="s">
        <v>81</v>
      </c>
      <c r="P14" s="14" t="s">
        <v>81</v>
      </c>
      <c r="Q14" s="14" t="s">
        <v>81</v>
      </c>
      <c r="R14" s="14" t="s">
        <v>81</v>
      </c>
      <c r="S14" s="14" t="s">
        <v>81</v>
      </c>
      <c r="T14" s="14" t="s">
        <v>81</v>
      </c>
      <c r="U14" s="14" t="s">
        <v>81</v>
      </c>
      <c r="V14" s="14" t="s">
        <v>81</v>
      </c>
      <c r="W14" s="14" t="s">
        <v>81</v>
      </c>
      <c r="X14" s="14" t="s">
        <v>81</v>
      </c>
      <c r="Y14" s="14" t="s">
        <v>81</v>
      </c>
      <c r="Z14" s="14" t="s">
        <v>81</v>
      </c>
      <c r="AA14" s="14" t="s">
        <v>81</v>
      </c>
      <c r="AB14" s="14" t="s">
        <v>81</v>
      </c>
      <c r="AC14" s="14" t="s">
        <v>81</v>
      </c>
      <c r="AD14" s="14" t="s">
        <v>81</v>
      </c>
      <c r="AE14" s="14" t="s">
        <v>81</v>
      </c>
      <c r="AF14" s="14" t="s">
        <v>81</v>
      </c>
      <c r="AG14" s="14" t="s">
        <v>81</v>
      </c>
      <c r="AH14" s="14" t="s">
        <v>81</v>
      </c>
      <c r="AI14" s="14" t="s">
        <v>81</v>
      </c>
      <c r="AJ14" s="14" t="s">
        <v>81</v>
      </c>
      <c r="AK14" s="14" t="s">
        <v>81</v>
      </c>
      <c r="AL14" s="8"/>
    </row>
    <row r="15" spans="1:38" x14ac:dyDescent="0.2">
      <c r="A15" s="16" t="s">
        <v>198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8" x14ac:dyDescent="0.2">
      <c r="A16" s="18" t="s">
        <v>101</v>
      </c>
    </row>
  </sheetData>
  <mergeCells count="13">
    <mergeCell ref="B9:B11"/>
    <mergeCell ref="B12:B14"/>
    <mergeCell ref="A6:A14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F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10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199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200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6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6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201</v>
      </c>
      <c r="B6" s="25" t="s">
        <v>202</v>
      </c>
      <c r="C6" s="12">
        <v>3.303347600368E-2</v>
      </c>
      <c r="D6" s="12">
        <v>4.4667104016349997E-2</v>
      </c>
      <c r="E6" s="12">
        <v>0</v>
      </c>
      <c r="F6" s="12">
        <v>1.3627919769910001E-2</v>
      </c>
      <c r="G6" s="12">
        <v>6.401225633648E-2</v>
      </c>
      <c r="H6" s="12">
        <v>9.4930458118169997E-2</v>
      </c>
      <c r="I6" s="12">
        <v>0</v>
      </c>
      <c r="J6" s="12">
        <v>2.3847869772340002E-2</v>
      </c>
      <c r="K6" s="12">
        <v>1.3208591568629999E-2</v>
      </c>
      <c r="L6" s="12">
        <v>5.1334248524780003E-2</v>
      </c>
      <c r="M6" s="12">
        <v>1.6466455089269999E-2</v>
      </c>
      <c r="N6" s="12">
        <v>6.2311188411959997E-2</v>
      </c>
      <c r="O6" s="12">
        <v>7.9435432083849993E-3</v>
      </c>
      <c r="P6" s="12">
        <v>2.4115388597529999E-2</v>
      </c>
      <c r="Q6" s="12">
        <v>1.817251711581E-2</v>
      </c>
      <c r="R6" s="12">
        <v>4.4735584403319997E-2</v>
      </c>
      <c r="S6" s="12">
        <v>9.7917437906880012E-2</v>
      </c>
      <c r="T6" s="12">
        <v>0</v>
      </c>
      <c r="U6" s="12">
        <v>0</v>
      </c>
      <c r="V6" s="12">
        <v>0</v>
      </c>
      <c r="W6" s="12">
        <v>1.640890965719E-2</v>
      </c>
      <c r="X6" s="12">
        <v>6.7882019885990005E-2</v>
      </c>
      <c r="Y6" s="12">
        <v>6.9585061778019999E-2</v>
      </c>
      <c r="Z6" s="12">
        <v>0</v>
      </c>
      <c r="AA6" s="12">
        <v>0</v>
      </c>
      <c r="AB6" s="12">
        <v>0</v>
      </c>
      <c r="AC6" s="12">
        <v>8.5284048329790002E-2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5.7404333831939998E-2</v>
      </c>
      <c r="AL6" s="8"/>
    </row>
    <row r="7" spans="1:38" x14ac:dyDescent="0.2">
      <c r="A7" s="26"/>
      <c r="B7" s="26"/>
      <c r="C7" s="13">
        <v>6</v>
      </c>
      <c r="D7" s="13">
        <v>1</v>
      </c>
      <c r="E7" s="13">
        <v>0</v>
      </c>
      <c r="F7" s="13">
        <v>1</v>
      </c>
      <c r="G7" s="13">
        <v>4</v>
      </c>
      <c r="H7" s="13">
        <v>2</v>
      </c>
      <c r="I7" s="13">
        <v>0</v>
      </c>
      <c r="J7" s="13">
        <v>2</v>
      </c>
      <c r="K7" s="13">
        <v>1</v>
      </c>
      <c r="L7" s="13">
        <v>1</v>
      </c>
      <c r="M7" s="13">
        <v>3</v>
      </c>
      <c r="N7" s="13">
        <v>3</v>
      </c>
      <c r="O7" s="13">
        <v>1</v>
      </c>
      <c r="P7" s="13">
        <v>1</v>
      </c>
      <c r="Q7" s="13">
        <v>1</v>
      </c>
      <c r="R7" s="13">
        <v>1</v>
      </c>
      <c r="S7" s="13">
        <v>2</v>
      </c>
      <c r="T7" s="13">
        <v>0</v>
      </c>
      <c r="U7" s="13">
        <v>0</v>
      </c>
      <c r="V7" s="13">
        <v>0</v>
      </c>
      <c r="W7" s="13">
        <v>2</v>
      </c>
      <c r="X7" s="13">
        <v>2</v>
      </c>
      <c r="Y7" s="13">
        <v>2</v>
      </c>
      <c r="Z7" s="13">
        <v>0</v>
      </c>
      <c r="AA7" s="13">
        <v>0</v>
      </c>
      <c r="AB7" s="13">
        <v>0</v>
      </c>
      <c r="AC7" s="13">
        <v>3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3</v>
      </c>
      <c r="AL7" s="8"/>
    </row>
    <row r="8" spans="1:38" x14ac:dyDescent="0.2">
      <c r="A8" s="26"/>
      <c r="B8" s="26"/>
      <c r="C8" s="14" t="s">
        <v>81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9"/>
      <c r="B9" s="25" t="s">
        <v>203</v>
      </c>
      <c r="C9" s="12">
        <v>3.7128678649999999E-3</v>
      </c>
      <c r="D9" s="12">
        <v>0</v>
      </c>
      <c r="E9" s="12">
        <v>0</v>
      </c>
      <c r="F9" s="12">
        <v>2.0004720156260002E-2</v>
      </c>
      <c r="G9" s="12">
        <v>0</v>
      </c>
      <c r="H9" s="12">
        <v>2.3521622972390001E-2</v>
      </c>
      <c r="I9" s="12">
        <v>0</v>
      </c>
      <c r="J9" s="12">
        <v>0</v>
      </c>
      <c r="K9" s="12">
        <v>0</v>
      </c>
      <c r="L9" s="12">
        <v>0</v>
      </c>
      <c r="M9" s="12">
        <v>6.5501672662110003E-3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2.1422586322390001E-2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1.5223968524439999E-2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1.111998866477E-2</v>
      </c>
      <c r="AL9" s="8"/>
    </row>
    <row r="10" spans="1:38" x14ac:dyDescent="0.2">
      <c r="A10" s="26"/>
      <c r="B10" s="26"/>
      <c r="C10" s="13">
        <v>1</v>
      </c>
      <c r="D10" s="13">
        <v>0</v>
      </c>
      <c r="E10" s="13">
        <v>0</v>
      </c>
      <c r="F10" s="13">
        <v>1</v>
      </c>
      <c r="G10" s="13">
        <v>0</v>
      </c>
      <c r="H10" s="13">
        <v>1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1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1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1</v>
      </c>
      <c r="AL10" s="8"/>
    </row>
    <row r="11" spans="1:38" x14ac:dyDescent="0.2">
      <c r="A11" s="26"/>
      <c r="B11" s="26"/>
      <c r="C11" s="14" t="s">
        <v>81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9"/>
      <c r="B12" s="25" t="s">
        <v>204</v>
      </c>
      <c r="C12" s="12">
        <v>8.2473505836390005E-3</v>
      </c>
      <c r="D12" s="12">
        <v>9.4616964727539995E-3</v>
      </c>
      <c r="E12" s="12">
        <v>2.232811754465E-2</v>
      </c>
      <c r="F12" s="12">
        <v>0</v>
      </c>
      <c r="G12" s="12">
        <v>0</v>
      </c>
      <c r="H12" s="12">
        <v>0</v>
      </c>
      <c r="I12" s="12">
        <v>1.387378557257E-2</v>
      </c>
      <c r="J12" s="12">
        <v>3.2330114845419998E-2</v>
      </c>
      <c r="K12" s="12">
        <v>0</v>
      </c>
      <c r="L12" s="12">
        <v>0</v>
      </c>
      <c r="M12" s="12">
        <v>1.454981103291E-2</v>
      </c>
      <c r="N12" s="12">
        <v>0</v>
      </c>
      <c r="O12" s="12">
        <v>0</v>
      </c>
      <c r="P12" s="12">
        <v>0</v>
      </c>
      <c r="Q12" s="12">
        <v>0</v>
      </c>
      <c r="R12" s="12">
        <v>3.8463466510520003E-2</v>
      </c>
      <c r="S12" s="12">
        <v>0</v>
      </c>
      <c r="T12" s="12">
        <v>0</v>
      </c>
      <c r="U12" s="12">
        <v>0</v>
      </c>
      <c r="V12" s="12">
        <v>1.3618943081500001E-2</v>
      </c>
      <c r="W12" s="12">
        <v>2.4125563596689999E-2</v>
      </c>
      <c r="X12" s="12">
        <v>0</v>
      </c>
      <c r="Y12" s="12">
        <v>0</v>
      </c>
      <c r="Z12" s="12">
        <v>0</v>
      </c>
      <c r="AA12" s="12">
        <v>0</v>
      </c>
      <c r="AB12" s="12">
        <v>8.1146862549380007E-3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0.39908699616030002</v>
      </c>
      <c r="AJ12" s="12">
        <v>0</v>
      </c>
      <c r="AK12" s="12">
        <v>0</v>
      </c>
      <c r="AL12" s="8"/>
    </row>
    <row r="13" spans="1:38" x14ac:dyDescent="0.2">
      <c r="A13" s="26"/>
      <c r="B13" s="26"/>
      <c r="C13" s="13">
        <v>2</v>
      </c>
      <c r="D13" s="13">
        <v>1</v>
      </c>
      <c r="E13" s="13">
        <v>1</v>
      </c>
      <c r="F13" s="13">
        <v>0</v>
      </c>
      <c r="G13" s="13">
        <v>0</v>
      </c>
      <c r="H13" s="13">
        <v>0</v>
      </c>
      <c r="I13" s="13">
        <v>1</v>
      </c>
      <c r="J13" s="13">
        <v>1</v>
      </c>
      <c r="K13" s="13">
        <v>0</v>
      </c>
      <c r="L13" s="13">
        <v>0</v>
      </c>
      <c r="M13" s="13">
        <v>2</v>
      </c>
      <c r="N13" s="13">
        <v>0</v>
      </c>
      <c r="O13" s="13">
        <v>0</v>
      </c>
      <c r="P13" s="13">
        <v>0</v>
      </c>
      <c r="Q13" s="13">
        <v>0</v>
      </c>
      <c r="R13" s="13">
        <v>2</v>
      </c>
      <c r="S13" s="13">
        <v>0</v>
      </c>
      <c r="T13" s="13">
        <v>0</v>
      </c>
      <c r="U13" s="13">
        <v>0</v>
      </c>
      <c r="V13" s="13">
        <v>1</v>
      </c>
      <c r="W13" s="13">
        <v>1</v>
      </c>
      <c r="X13" s="13">
        <v>0</v>
      </c>
      <c r="Y13" s="13">
        <v>0</v>
      </c>
      <c r="Z13" s="13">
        <v>0</v>
      </c>
      <c r="AA13" s="13">
        <v>0</v>
      </c>
      <c r="AB13" s="13">
        <v>1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1</v>
      </c>
      <c r="AJ13" s="13">
        <v>0</v>
      </c>
      <c r="AK13" s="13">
        <v>0</v>
      </c>
      <c r="AL13" s="8"/>
    </row>
    <row r="14" spans="1:38" x14ac:dyDescent="0.2">
      <c r="A14" s="26"/>
      <c r="B14" s="26"/>
      <c r="C14" s="14" t="s">
        <v>81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5" t="s">
        <v>205</v>
      </c>
      <c r="AJ14" s="14"/>
      <c r="AK14" s="14"/>
      <c r="AL14" s="8"/>
    </row>
    <row r="15" spans="1:38" x14ac:dyDescent="0.2">
      <c r="A15" s="29"/>
      <c r="B15" s="25" t="s">
        <v>206</v>
      </c>
      <c r="C15" s="12">
        <v>2.1813379257439999E-3</v>
      </c>
      <c r="D15" s="12">
        <v>0</v>
      </c>
      <c r="E15" s="12">
        <v>0</v>
      </c>
      <c r="F15" s="12">
        <v>0</v>
      </c>
      <c r="G15" s="12">
        <v>7.3778090393300001E-3</v>
      </c>
      <c r="H15" s="12">
        <v>0</v>
      </c>
      <c r="I15" s="12">
        <v>0</v>
      </c>
      <c r="J15" s="12">
        <v>0</v>
      </c>
      <c r="K15" s="12">
        <v>0</v>
      </c>
      <c r="L15" s="12">
        <v>9.6714393597310006E-3</v>
      </c>
      <c r="M15" s="12">
        <v>3.8482727630690002E-3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1.2585931337079999E-2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8.9441965429869989E-3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5.8163035888100012E-2</v>
      </c>
      <c r="AH15" s="12">
        <v>0</v>
      </c>
      <c r="AI15" s="12">
        <v>0</v>
      </c>
      <c r="AJ15" s="12">
        <v>0</v>
      </c>
      <c r="AK15" s="12">
        <v>0</v>
      </c>
      <c r="AL15" s="8"/>
    </row>
    <row r="16" spans="1:38" x14ac:dyDescent="0.2">
      <c r="A16" s="26"/>
      <c r="B16" s="26"/>
      <c r="C16" s="13">
        <v>1</v>
      </c>
      <c r="D16" s="13">
        <v>0</v>
      </c>
      <c r="E16" s="13">
        <v>0</v>
      </c>
      <c r="F16" s="13">
        <v>0</v>
      </c>
      <c r="G16" s="13">
        <v>1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1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1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1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1</v>
      </c>
      <c r="AH16" s="13">
        <v>0</v>
      </c>
      <c r="AI16" s="13">
        <v>0</v>
      </c>
      <c r="AJ16" s="13">
        <v>0</v>
      </c>
      <c r="AK16" s="13">
        <v>0</v>
      </c>
      <c r="AL16" s="8"/>
    </row>
    <row r="17" spans="1:38" x14ac:dyDescent="0.2">
      <c r="A17" s="26"/>
      <c r="B17" s="26"/>
      <c r="C17" s="14" t="s">
        <v>81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 t="s">
        <v>154</v>
      </c>
      <c r="AH17" s="14"/>
      <c r="AI17" s="14"/>
      <c r="AJ17" s="14"/>
      <c r="AK17" s="14"/>
      <c r="AL17" s="8"/>
    </row>
    <row r="18" spans="1:38" x14ac:dyDescent="0.2">
      <c r="A18" s="29"/>
      <c r="B18" s="25" t="s">
        <v>207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8"/>
    </row>
    <row r="19" spans="1:38" x14ac:dyDescent="0.2">
      <c r="A19" s="26"/>
      <c r="B19" s="26"/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8"/>
    </row>
    <row r="20" spans="1:38" x14ac:dyDescent="0.2">
      <c r="A20" s="26"/>
      <c r="B20" s="26"/>
      <c r="C20" s="14" t="s">
        <v>81</v>
      </c>
      <c r="D20" s="14" t="s">
        <v>81</v>
      </c>
      <c r="E20" s="14" t="s">
        <v>81</v>
      </c>
      <c r="F20" s="14" t="s">
        <v>81</v>
      </c>
      <c r="G20" s="14" t="s">
        <v>81</v>
      </c>
      <c r="H20" s="14" t="s">
        <v>81</v>
      </c>
      <c r="I20" s="14" t="s">
        <v>81</v>
      </c>
      <c r="J20" s="14" t="s">
        <v>81</v>
      </c>
      <c r="K20" s="14" t="s">
        <v>81</v>
      </c>
      <c r="L20" s="14" t="s">
        <v>81</v>
      </c>
      <c r="M20" s="14" t="s">
        <v>81</v>
      </c>
      <c r="N20" s="14" t="s">
        <v>81</v>
      </c>
      <c r="O20" s="14" t="s">
        <v>81</v>
      </c>
      <c r="P20" s="14" t="s">
        <v>81</v>
      </c>
      <c r="Q20" s="14" t="s">
        <v>81</v>
      </c>
      <c r="R20" s="14" t="s">
        <v>81</v>
      </c>
      <c r="S20" s="14" t="s">
        <v>81</v>
      </c>
      <c r="T20" s="14" t="s">
        <v>81</v>
      </c>
      <c r="U20" s="14" t="s">
        <v>81</v>
      </c>
      <c r="V20" s="14" t="s">
        <v>81</v>
      </c>
      <c r="W20" s="14" t="s">
        <v>81</v>
      </c>
      <c r="X20" s="14" t="s">
        <v>81</v>
      </c>
      <c r="Y20" s="14" t="s">
        <v>81</v>
      </c>
      <c r="Z20" s="14" t="s">
        <v>81</v>
      </c>
      <c r="AA20" s="14" t="s">
        <v>81</v>
      </c>
      <c r="AB20" s="14" t="s">
        <v>81</v>
      </c>
      <c r="AC20" s="14" t="s">
        <v>81</v>
      </c>
      <c r="AD20" s="14" t="s">
        <v>81</v>
      </c>
      <c r="AE20" s="14" t="s">
        <v>81</v>
      </c>
      <c r="AF20" s="14" t="s">
        <v>81</v>
      </c>
      <c r="AG20" s="14" t="s">
        <v>81</v>
      </c>
      <c r="AH20" s="14" t="s">
        <v>81</v>
      </c>
      <c r="AI20" s="14" t="s">
        <v>81</v>
      </c>
      <c r="AJ20" s="14" t="s">
        <v>81</v>
      </c>
      <c r="AK20" s="14" t="s">
        <v>81</v>
      </c>
      <c r="AL20" s="8"/>
    </row>
    <row r="21" spans="1:38" x14ac:dyDescent="0.2">
      <c r="A21" s="29"/>
      <c r="B21" s="25" t="s">
        <v>208</v>
      </c>
      <c r="C21" s="12">
        <v>2.966356430916E-2</v>
      </c>
      <c r="D21" s="12">
        <v>4.707905956715E-2</v>
      </c>
      <c r="E21" s="12">
        <v>4.3612148713899996E-3</v>
      </c>
      <c r="F21" s="12">
        <v>3.9508777776629998E-2</v>
      </c>
      <c r="G21" s="12">
        <v>3.042508480206E-2</v>
      </c>
      <c r="H21" s="12">
        <v>0</v>
      </c>
      <c r="I21" s="12">
        <v>3.608462576746E-2</v>
      </c>
      <c r="J21" s="12">
        <v>3.3198003367579998E-2</v>
      </c>
      <c r="K21" s="12">
        <v>5.4136292043949999E-2</v>
      </c>
      <c r="L21" s="12">
        <v>3.490738190824E-3</v>
      </c>
      <c r="M21" s="12">
        <v>4.0336590872360002E-2</v>
      </c>
      <c r="N21" s="12">
        <v>7.9572159429830008E-3</v>
      </c>
      <c r="O21" s="12">
        <v>4.0972643161299997E-2</v>
      </c>
      <c r="P21" s="12">
        <v>0</v>
      </c>
      <c r="Q21" s="12">
        <v>6.5146902361840004E-3</v>
      </c>
      <c r="R21" s="12">
        <v>7.0029326096949993E-2</v>
      </c>
      <c r="S21" s="12">
        <v>0</v>
      </c>
      <c r="T21" s="12">
        <v>0</v>
      </c>
      <c r="U21" s="12">
        <v>3.6453062436120003E-2</v>
      </c>
      <c r="V21" s="12">
        <v>5.3305745796300007E-2</v>
      </c>
      <c r="W21" s="12">
        <v>2.2743365216260001E-2</v>
      </c>
      <c r="X21" s="12">
        <v>5.2503875149960001E-2</v>
      </c>
      <c r="Y21" s="12">
        <v>5.9571223433349998E-3</v>
      </c>
      <c r="Z21" s="12">
        <v>0</v>
      </c>
      <c r="AA21" s="12">
        <v>0</v>
      </c>
      <c r="AB21" s="12">
        <v>1.8128269008889999E-2</v>
      </c>
      <c r="AC21" s="12">
        <v>4.4154911985309998E-2</v>
      </c>
      <c r="AD21" s="12">
        <v>0</v>
      </c>
      <c r="AE21" s="12">
        <v>0.1022511544915</v>
      </c>
      <c r="AF21" s="12">
        <v>1.6828456744589999E-2</v>
      </c>
      <c r="AG21" s="12">
        <v>0</v>
      </c>
      <c r="AH21" s="12">
        <v>0</v>
      </c>
      <c r="AI21" s="12">
        <v>0</v>
      </c>
      <c r="AJ21" s="12">
        <v>0</v>
      </c>
      <c r="AK21" s="12">
        <v>3.3158233714780001E-2</v>
      </c>
      <c r="AL21" s="8"/>
    </row>
    <row r="22" spans="1:38" x14ac:dyDescent="0.2">
      <c r="A22" s="26"/>
      <c r="B22" s="26"/>
      <c r="C22" s="13">
        <v>13</v>
      </c>
      <c r="D22" s="13">
        <v>7</v>
      </c>
      <c r="E22" s="13">
        <v>1</v>
      </c>
      <c r="F22" s="13">
        <v>2</v>
      </c>
      <c r="G22" s="13">
        <v>3</v>
      </c>
      <c r="H22" s="13">
        <v>0</v>
      </c>
      <c r="I22" s="13">
        <v>2</v>
      </c>
      <c r="J22" s="13">
        <v>3</v>
      </c>
      <c r="K22" s="13">
        <v>5</v>
      </c>
      <c r="L22" s="13">
        <v>1</v>
      </c>
      <c r="M22" s="13">
        <v>11</v>
      </c>
      <c r="N22" s="13">
        <v>1</v>
      </c>
      <c r="O22" s="13">
        <v>5</v>
      </c>
      <c r="P22" s="13">
        <v>0</v>
      </c>
      <c r="Q22" s="13">
        <v>1</v>
      </c>
      <c r="R22" s="13">
        <v>5</v>
      </c>
      <c r="S22" s="13">
        <v>0</v>
      </c>
      <c r="T22" s="13">
        <v>0</v>
      </c>
      <c r="U22" s="13">
        <v>2</v>
      </c>
      <c r="V22" s="13">
        <v>4</v>
      </c>
      <c r="W22" s="13">
        <v>4</v>
      </c>
      <c r="X22" s="13">
        <v>3</v>
      </c>
      <c r="Y22" s="13">
        <v>1</v>
      </c>
      <c r="Z22" s="13">
        <v>0</v>
      </c>
      <c r="AA22" s="13">
        <v>0</v>
      </c>
      <c r="AB22" s="13">
        <v>2</v>
      </c>
      <c r="AC22" s="13">
        <v>2</v>
      </c>
      <c r="AD22" s="13">
        <v>0</v>
      </c>
      <c r="AE22" s="13">
        <v>3</v>
      </c>
      <c r="AF22" s="13">
        <v>1</v>
      </c>
      <c r="AG22" s="13">
        <v>0</v>
      </c>
      <c r="AH22" s="13">
        <v>0</v>
      </c>
      <c r="AI22" s="13">
        <v>0</v>
      </c>
      <c r="AJ22" s="13">
        <v>0</v>
      </c>
      <c r="AK22" s="13">
        <v>5</v>
      </c>
      <c r="AL22" s="8"/>
    </row>
    <row r="23" spans="1:38" x14ac:dyDescent="0.2">
      <c r="A23" s="26"/>
      <c r="B23" s="26"/>
      <c r="C23" s="14" t="s">
        <v>81</v>
      </c>
      <c r="D23" s="15" t="s">
        <v>117</v>
      </c>
      <c r="E23" s="14"/>
      <c r="F23" s="14"/>
      <c r="G23" s="14"/>
      <c r="H23" s="14"/>
      <c r="I23" s="14"/>
      <c r="J23" s="14"/>
      <c r="K23" s="15" t="s">
        <v>82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8"/>
    </row>
    <row r="24" spans="1:38" x14ac:dyDescent="0.2">
      <c r="A24" s="29"/>
      <c r="B24" s="25" t="s">
        <v>209</v>
      </c>
      <c r="C24" s="12">
        <v>1.410149173239E-2</v>
      </c>
      <c r="D24" s="12">
        <v>0</v>
      </c>
      <c r="E24" s="12">
        <v>1.203093494787E-2</v>
      </c>
      <c r="F24" s="12">
        <v>0</v>
      </c>
      <c r="G24" s="12">
        <v>3.7134018589100003E-2</v>
      </c>
      <c r="H24" s="12">
        <v>5.7201349190909988E-2</v>
      </c>
      <c r="I24" s="12">
        <v>0</v>
      </c>
      <c r="J24" s="12">
        <v>1.08790253669E-2</v>
      </c>
      <c r="K24" s="12">
        <v>1.8778929528790001E-2</v>
      </c>
      <c r="L24" s="12">
        <v>0</v>
      </c>
      <c r="M24" s="12">
        <v>8.9484646960370003E-3</v>
      </c>
      <c r="N24" s="12">
        <v>2.3739502077710001E-2</v>
      </c>
      <c r="O24" s="12">
        <v>8.8758873269619998E-3</v>
      </c>
      <c r="P24" s="12">
        <v>0</v>
      </c>
      <c r="Q24" s="12">
        <v>0</v>
      </c>
      <c r="R24" s="12">
        <v>0</v>
      </c>
      <c r="S24" s="12">
        <v>1.8015534822930002E-2</v>
      </c>
      <c r="T24" s="12">
        <v>0.26924575162320002</v>
      </c>
      <c r="U24" s="12">
        <v>0</v>
      </c>
      <c r="V24" s="12">
        <v>0</v>
      </c>
      <c r="W24" s="12">
        <v>8.1182086613050004E-3</v>
      </c>
      <c r="X24" s="12">
        <v>1.7485622979340001E-2</v>
      </c>
      <c r="Y24" s="12">
        <v>3.7022595790270001E-2</v>
      </c>
      <c r="Z24" s="12">
        <v>0</v>
      </c>
      <c r="AA24" s="12">
        <v>0</v>
      </c>
      <c r="AB24" s="12">
        <v>0</v>
      </c>
      <c r="AC24" s="12">
        <v>1.199267231855E-2</v>
      </c>
      <c r="AD24" s="12">
        <v>0</v>
      </c>
      <c r="AE24" s="12">
        <v>0</v>
      </c>
      <c r="AF24" s="12">
        <v>0</v>
      </c>
      <c r="AG24" s="12">
        <v>8.3254720718360001E-2</v>
      </c>
      <c r="AH24" s="12">
        <v>0</v>
      </c>
      <c r="AI24" s="12">
        <v>0</v>
      </c>
      <c r="AJ24" s="12">
        <v>0</v>
      </c>
      <c r="AK24" s="12">
        <v>2.7042281706450001E-2</v>
      </c>
      <c r="AL24" s="8"/>
    </row>
    <row r="25" spans="1:38" x14ac:dyDescent="0.2">
      <c r="A25" s="26"/>
      <c r="B25" s="26"/>
      <c r="C25" s="13">
        <v>3</v>
      </c>
      <c r="D25" s="13">
        <v>0</v>
      </c>
      <c r="E25" s="13">
        <v>1</v>
      </c>
      <c r="F25" s="13">
        <v>0</v>
      </c>
      <c r="G25" s="13">
        <v>2</v>
      </c>
      <c r="H25" s="13">
        <v>1</v>
      </c>
      <c r="I25" s="13">
        <v>0</v>
      </c>
      <c r="J25" s="13">
        <v>1</v>
      </c>
      <c r="K25" s="13">
        <v>1</v>
      </c>
      <c r="L25" s="13">
        <v>0</v>
      </c>
      <c r="M25" s="13">
        <v>2</v>
      </c>
      <c r="N25" s="13">
        <v>1</v>
      </c>
      <c r="O25" s="13">
        <v>1</v>
      </c>
      <c r="P25" s="13">
        <v>0</v>
      </c>
      <c r="Q25" s="13">
        <v>0</v>
      </c>
      <c r="R25" s="13">
        <v>0</v>
      </c>
      <c r="S25" s="13">
        <v>1</v>
      </c>
      <c r="T25" s="13">
        <v>1</v>
      </c>
      <c r="U25" s="13">
        <v>0</v>
      </c>
      <c r="V25" s="13">
        <v>0</v>
      </c>
      <c r="W25" s="13">
        <v>1</v>
      </c>
      <c r="X25" s="13">
        <v>1</v>
      </c>
      <c r="Y25" s="13">
        <v>1</v>
      </c>
      <c r="Z25" s="13">
        <v>0</v>
      </c>
      <c r="AA25" s="13">
        <v>0</v>
      </c>
      <c r="AB25" s="13">
        <v>0</v>
      </c>
      <c r="AC25" s="13">
        <v>1</v>
      </c>
      <c r="AD25" s="13">
        <v>0</v>
      </c>
      <c r="AE25" s="13">
        <v>0</v>
      </c>
      <c r="AF25" s="13">
        <v>0</v>
      </c>
      <c r="AG25" s="13">
        <v>1</v>
      </c>
      <c r="AH25" s="13">
        <v>0</v>
      </c>
      <c r="AI25" s="13">
        <v>0</v>
      </c>
      <c r="AJ25" s="13">
        <v>0</v>
      </c>
      <c r="AK25" s="13">
        <v>1</v>
      </c>
      <c r="AL25" s="8"/>
    </row>
    <row r="26" spans="1:38" x14ac:dyDescent="0.2">
      <c r="A26" s="26"/>
      <c r="B26" s="26"/>
      <c r="C26" s="14" t="s">
        <v>81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5" t="s">
        <v>91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8"/>
    </row>
    <row r="27" spans="1:38" x14ac:dyDescent="0.2">
      <c r="A27" s="29"/>
      <c r="B27" s="25" t="s">
        <v>210</v>
      </c>
      <c r="C27" s="12">
        <v>1.7035397092630002E-2</v>
      </c>
      <c r="D27" s="12">
        <v>2.8431898011569999E-2</v>
      </c>
      <c r="E27" s="12">
        <v>2.2705410417329999E-2</v>
      </c>
      <c r="F27" s="12">
        <v>0</v>
      </c>
      <c r="G27" s="12">
        <v>1.2760745950990001E-2</v>
      </c>
      <c r="H27" s="12">
        <v>0</v>
      </c>
      <c r="I27" s="12">
        <v>2.036853936859E-2</v>
      </c>
      <c r="J27" s="12">
        <v>2.102867222328E-2</v>
      </c>
      <c r="K27" s="12">
        <v>3.5440579140100001E-2</v>
      </c>
      <c r="L27" s="12">
        <v>0</v>
      </c>
      <c r="M27" s="12">
        <v>1.186068473599E-2</v>
      </c>
      <c r="N27" s="12">
        <v>1.7193557492100001E-2</v>
      </c>
      <c r="O27" s="12">
        <v>0</v>
      </c>
      <c r="P27" s="12">
        <v>0</v>
      </c>
      <c r="Q27" s="12">
        <v>0</v>
      </c>
      <c r="R27" s="12">
        <v>1.759566029443E-2</v>
      </c>
      <c r="S27" s="12">
        <v>3.8790847969650002E-2</v>
      </c>
      <c r="T27" s="12">
        <v>0</v>
      </c>
      <c r="U27" s="12">
        <v>4.9057292810999999E-2</v>
      </c>
      <c r="V27" s="12">
        <v>0</v>
      </c>
      <c r="W27" s="12">
        <v>0</v>
      </c>
      <c r="X27" s="12">
        <v>0</v>
      </c>
      <c r="Y27" s="12">
        <v>2.6123250418829999E-2</v>
      </c>
      <c r="Z27" s="12">
        <v>9.4227772808460009E-2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4.2729750738790012E-2</v>
      </c>
      <c r="AG27" s="12">
        <v>0.10050003288290001</v>
      </c>
      <c r="AH27" s="12">
        <v>0</v>
      </c>
      <c r="AI27" s="12">
        <v>0</v>
      </c>
      <c r="AJ27" s="12">
        <v>0</v>
      </c>
      <c r="AK27" s="12">
        <v>3.143515549209E-2</v>
      </c>
      <c r="AL27" s="8"/>
    </row>
    <row r="28" spans="1:38" x14ac:dyDescent="0.2">
      <c r="A28" s="26"/>
      <c r="B28" s="26"/>
      <c r="C28" s="13">
        <v>5</v>
      </c>
      <c r="D28" s="13">
        <v>2</v>
      </c>
      <c r="E28" s="13">
        <v>2</v>
      </c>
      <c r="F28" s="13">
        <v>0</v>
      </c>
      <c r="G28" s="13">
        <v>1</v>
      </c>
      <c r="H28" s="13">
        <v>0</v>
      </c>
      <c r="I28" s="13">
        <v>1</v>
      </c>
      <c r="J28" s="13">
        <v>1</v>
      </c>
      <c r="K28" s="13">
        <v>2</v>
      </c>
      <c r="L28" s="13">
        <v>0</v>
      </c>
      <c r="M28" s="13">
        <v>2</v>
      </c>
      <c r="N28" s="13">
        <v>2</v>
      </c>
      <c r="O28" s="13">
        <v>0</v>
      </c>
      <c r="P28" s="13">
        <v>0</v>
      </c>
      <c r="Q28" s="13">
        <v>0</v>
      </c>
      <c r="R28" s="13">
        <v>1</v>
      </c>
      <c r="S28" s="13">
        <v>2</v>
      </c>
      <c r="T28" s="13">
        <v>0</v>
      </c>
      <c r="U28" s="13">
        <v>2</v>
      </c>
      <c r="V28" s="13">
        <v>0</v>
      </c>
      <c r="W28" s="13">
        <v>0</v>
      </c>
      <c r="X28" s="13">
        <v>0</v>
      </c>
      <c r="Y28" s="13">
        <v>2</v>
      </c>
      <c r="Z28" s="13">
        <v>2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1</v>
      </c>
      <c r="AG28" s="13">
        <v>1</v>
      </c>
      <c r="AH28" s="13">
        <v>0</v>
      </c>
      <c r="AI28" s="13">
        <v>0</v>
      </c>
      <c r="AJ28" s="13">
        <v>0</v>
      </c>
      <c r="AK28" s="13">
        <v>3</v>
      </c>
      <c r="AL28" s="8"/>
    </row>
    <row r="29" spans="1:38" x14ac:dyDescent="0.2">
      <c r="A29" s="26"/>
      <c r="B29" s="26"/>
      <c r="C29" s="14" t="s">
        <v>81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8"/>
    </row>
    <row r="30" spans="1:38" x14ac:dyDescent="0.2">
      <c r="A30" s="29"/>
      <c r="B30" s="25" t="s">
        <v>211</v>
      </c>
      <c r="C30" s="12">
        <v>6.2145982516889998E-2</v>
      </c>
      <c r="D30" s="12">
        <v>7.0666286946890006E-2</v>
      </c>
      <c r="E30" s="12">
        <v>3.6343457261590002E-2</v>
      </c>
      <c r="F30" s="12">
        <v>1.603540815609E-2</v>
      </c>
      <c r="G30" s="12">
        <v>0.1062708711121</v>
      </c>
      <c r="H30" s="12">
        <v>0.10382949801459999</v>
      </c>
      <c r="I30" s="12">
        <v>7.0033150012950005E-2</v>
      </c>
      <c r="J30" s="12">
        <v>4.760900481705E-2</v>
      </c>
      <c r="K30" s="12">
        <v>3.1514318082839998E-2</v>
      </c>
      <c r="L30" s="12">
        <v>2.0003370571869999E-2</v>
      </c>
      <c r="M30" s="12">
        <v>6.004732823759E-2</v>
      </c>
      <c r="N30" s="12">
        <v>5.4064925395659998E-2</v>
      </c>
      <c r="O30" s="12">
        <v>9.6489231892300006E-2</v>
      </c>
      <c r="P30" s="12">
        <v>6.2147349339640001E-2</v>
      </c>
      <c r="Q30" s="12">
        <v>4.8504845541809997E-2</v>
      </c>
      <c r="R30" s="12">
        <v>4.0470018677180003E-2</v>
      </c>
      <c r="S30" s="12">
        <v>0.1010945320105</v>
      </c>
      <c r="T30" s="12">
        <v>7.0650253579119998E-2</v>
      </c>
      <c r="U30" s="12">
        <v>0</v>
      </c>
      <c r="V30" s="12">
        <v>4.8575681157829988E-2</v>
      </c>
      <c r="W30" s="12">
        <v>0.10808811387720001</v>
      </c>
      <c r="X30" s="12">
        <v>0</v>
      </c>
      <c r="Y30" s="12">
        <v>8.1557617107870004E-2</v>
      </c>
      <c r="Z30" s="12">
        <v>0</v>
      </c>
      <c r="AA30" s="12">
        <v>0</v>
      </c>
      <c r="AB30" s="12">
        <v>5.3121938586699988E-2</v>
      </c>
      <c r="AC30" s="12">
        <v>2.320423981058E-2</v>
      </c>
      <c r="AD30" s="12">
        <v>0</v>
      </c>
      <c r="AE30" s="12">
        <v>5.9577428525249998E-2</v>
      </c>
      <c r="AF30" s="12">
        <v>2.6064992447240001E-2</v>
      </c>
      <c r="AG30" s="12">
        <v>0</v>
      </c>
      <c r="AH30" s="12">
        <v>0</v>
      </c>
      <c r="AI30" s="12">
        <v>0</v>
      </c>
      <c r="AJ30" s="12">
        <v>0</v>
      </c>
      <c r="AK30" s="12">
        <v>0.113228514694</v>
      </c>
      <c r="AL30" s="8"/>
    </row>
    <row r="31" spans="1:38" x14ac:dyDescent="0.2">
      <c r="A31" s="26"/>
      <c r="B31" s="26"/>
      <c r="C31" s="13">
        <v>18</v>
      </c>
      <c r="D31" s="13">
        <v>2</v>
      </c>
      <c r="E31" s="13">
        <v>6</v>
      </c>
      <c r="F31" s="13">
        <v>1</v>
      </c>
      <c r="G31" s="13">
        <v>9</v>
      </c>
      <c r="H31" s="13">
        <v>1</v>
      </c>
      <c r="I31" s="13">
        <v>3</v>
      </c>
      <c r="J31" s="13">
        <v>4</v>
      </c>
      <c r="K31" s="13">
        <v>3</v>
      </c>
      <c r="L31" s="13">
        <v>3</v>
      </c>
      <c r="M31" s="13">
        <v>9</v>
      </c>
      <c r="N31" s="13">
        <v>7</v>
      </c>
      <c r="O31" s="13">
        <v>9</v>
      </c>
      <c r="P31" s="13">
        <v>1</v>
      </c>
      <c r="Q31" s="13">
        <v>2</v>
      </c>
      <c r="R31" s="13">
        <v>3</v>
      </c>
      <c r="S31" s="13">
        <v>2</v>
      </c>
      <c r="T31" s="13">
        <v>1</v>
      </c>
      <c r="U31" s="13">
        <v>0</v>
      </c>
      <c r="V31" s="13">
        <v>5</v>
      </c>
      <c r="W31" s="13">
        <v>8</v>
      </c>
      <c r="X31" s="13">
        <v>0</v>
      </c>
      <c r="Y31" s="13">
        <v>3</v>
      </c>
      <c r="Z31" s="13">
        <v>0</v>
      </c>
      <c r="AA31" s="13">
        <v>0</v>
      </c>
      <c r="AB31" s="13">
        <v>6</v>
      </c>
      <c r="AC31" s="13">
        <v>1</v>
      </c>
      <c r="AD31" s="13">
        <v>0</v>
      </c>
      <c r="AE31" s="13">
        <v>2</v>
      </c>
      <c r="AF31" s="13">
        <v>1</v>
      </c>
      <c r="AG31" s="13">
        <v>0</v>
      </c>
      <c r="AH31" s="13">
        <v>0</v>
      </c>
      <c r="AI31" s="13">
        <v>0</v>
      </c>
      <c r="AJ31" s="13">
        <v>0</v>
      </c>
      <c r="AK31" s="13">
        <v>8</v>
      </c>
      <c r="AL31" s="8"/>
    </row>
    <row r="32" spans="1:38" x14ac:dyDescent="0.2">
      <c r="A32" s="26"/>
      <c r="B32" s="26"/>
      <c r="C32" s="14" t="s">
        <v>81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8"/>
    </row>
    <row r="33" spans="1:38" x14ac:dyDescent="0.2">
      <c r="A33" s="29"/>
      <c r="B33" s="25" t="s">
        <v>212</v>
      </c>
      <c r="C33" s="12">
        <v>0.15028779560399999</v>
      </c>
      <c r="D33" s="12">
        <v>0.18666592810909999</v>
      </c>
      <c r="E33" s="12">
        <v>4.3987320421160013E-2</v>
      </c>
      <c r="F33" s="12">
        <v>0.1576738890153</v>
      </c>
      <c r="G33" s="12">
        <v>0.2070675004227</v>
      </c>
      <c r="H33" s="12">
        <v>2.3685592468459998E-2</v>
      </c>
      <c r="I33" s="12">
        <v>0.16987260047809999</v>
      </c>
      <c r="J33" s="12">
        <v>0.25274033351379999</v>
      </c>
      <c r="K33" s="12">
        <v>0.13172928626300001</v>
      </c>
      <c r="L33" s="12">
        <v>0.16847063133119999</v>
      </c>
      <c r="M33" s="12">
        <v>0.1246989374923</v>
      </c>
      <c r="N33" s="12">
        <v>0.1993749856033</v>
      </c>
      <c r="O33" s="12">
        <v>9.4180881569890004E-2</v>
      </c>
      <c r="P33" s="12">
        <v>0.25741074194840002</v>
      </c>
      <c r="Q33" s="12">
        <v>0.22361068818679999</v>
      </c>
      <c r="R33" s="12">
        <v>0.1091389910551</v>
      </c>
      <c r="S33" s="12">
        <v>0.12211094264279999</v>
      </c>
      <c r="T33" s="12">
        <v>0.17434271424430001</v>
      </c>
      <c r="U33" s="12">
        <v>0.18876569604400001</v>
      </c>
      <c r="V33" s="12">
        <v>9.4028437649040009E-2</v>
      </c>
      <c r="W33" s="12">
        <v>0.21834758576070001</v>
      </c>
      <c r="X33" s="12">
        <v>0.13512527772230001</v>
      </c>
      <c r="Y33" s="12">
        <v>0.1924964093414</v>
      </c>
      <c r="Z33" s="12">
        <v>8.2867516468059996E-2</v>
      </c>
      <c r="AA33" s="12">
        <v>0</v>
      </c>
      <c r="AB33" s="12">
        <v>0.1811817117158</v>
      </c>
      <c r="AC33" s="12">
        <v>0.16747700895369999</v>
      </c>
      <c r="AD33" s="12">
        <v>0</v>
      </c>
      <c r="AE33" s="12">
        <v>0.28818486753599998</v>
      </c>
      <c r="AF33" s="12">
        <v>0.153173667456</v>
      </c>
      <c r="AG33" s="12">
        <v>0.2051052181013</v>
      </c>
      <c r="AH33" s="12">
        <v>0</v>
      </c>
      <c r="AI33" s="12">
        <v>0</v>
      </c>
      <c r="AJ33" s="12">
        <v>0</v>
      </c>
      <c r="AK33" s="12">
        <v>0.1108888217957</v>
      </c>
      <c r="AL33" s="8"/>
    </row>
    <row r="34" spans="1:38" x14ac:dyDescent="0.2">
      <c r="A34" s="26"/>
      <c r="B34" s="26"/>
      <c r="C34" s="13">
        <v>50</v>
      </c>
      <c r="D34" s="13">
        <v>16</v>
      </c>
      <c r="E34" s="13">
        <v>7</v>
      </c>
      <c r="F34" s="13">
        <v>9</v>
      </c>
      <c r="G34" s="13">
        <v>18</v>
      </c>
      <c r="H34" s="13">
        <v>1</v>
      </c>
      <c r="I34" s="13">
        <v>7</v>
      </c>
      <c r="J34" s="13">
        <v>17</v>
      </c>
      <c r="K34" s="13">
        <v>8</v>
      </c>
      <c r="L34" s="13">
        <v>14</v>
      </c>
      <c r="M34" s="13">
        <v>27</v>
      </c>
      <c r="N34" s="13">
        <v>22</v>
      </c>
      <c r="O34" s="13">
        <v>8</v>
      </c>
      <c r="P34" s="13">
        <v>6</v>
      </c>
      <c r="Q34" s="13">
        <v>12</v>
      </c>
      <c r="R34" s="13">
        <v>9</v>
      </c>
      <c r="S34" s="13">
        <v>6</v>
      </c>
      <c r="T34" s="13">
        <v>2</v>
      </c>
      <c r="U34" s="13">
        <v>7</v>
      </c>
      <c r="V34" s="13">
        <v>6</v>
      </c>
      <c r="W34" s="13">
        <v>20</v>
      </c>
      <c r="X34" s="13">
        <v>8</v>
      </c>
      <c r="Y34" s="13">
        <v>13</v>
      </c>
      <c r="Z34" s="13">
        <v>2</v>
      </c>
      <c r="AA34" s="13">
        <v>0</v>
      </c>
      <c r="AB34" s="13">
        <v>20</v>
      </c>
      <c r="AC34" s="13">
        <v>8</v>
      </c>
      <c r="AD34" s="13">
        <v>0</v>
      </c>
      <c r="AE34" s="13">
        <v>4</v>
      </c>
      <c r="AF34" s="13">
        <v>3</v>
      </c>
      <c r="AG34" s="13">
        <v>3</v>
      </c>
      <c r="AH34" s="13">
        <v>0</v>
      </c>
      <c r="AI34" s="13">
        <v>0</v>
      </c>
      <c r="AJ34" s="13">
        <v>0</v>
      </c>
      <c r="AK34" s="13">
        <v>12</v>
      </c>
      <c r="AL34" s="8"/>
    </row>
    <row r="35" spans="1:38" x14ac:dyDescent="0.2">
      <c r="A35" s="26"/>
      <c r="B35" s="26"/>
      <c r="C35" s="14" t="s">
        <v>81</v>
      </c>
      <c r="D35" s="15" t="s">
        <v>117</v>
      </c>
      <c r="E35" s="14"/>
      <c r="F35" s="14"/>
      <c r="G35" s="15" t="s">
        <v>117</v>
      </c>
      <c r="H35" s="14"/>
      <c r="I35" s="14"/>
      <c r="J35" s="15" t="s">
        <v>91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8"/>
    </row>
    <row r="36" spans="1:38" x14ac:dyDescent="0.2">
      <c r="A36" s="29"/>
      <c r="B36" s="25" t="s">
        <v>213</v>
      </c>
      <c r="C36" s="12">
        <v>5.6698070314490003E-3</v>
      </c>
      <c r="D36" s="12">
        <v>2.1873436927590001E-2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2.243238118838E-2</v>
      </c>
      <c r="L36" s="12">
        <v>8.6013031628659996E-3</v>
      </c>
      <c r="M36" s="12">
        <v>6.5800954327589999E-3</v>
      </c>
      <c r="N36" s="12">
        <v>5.1005759193489993E-3</v>
      </c>
      <c r="O36" s="12">
        <v>0</v>
      </c>
      <c r="P36" s="12">
        <v>0</v>
      </c>
      <c r="Q36" s="12">
        <v>3.0862702429409999E-2</v>
      </c>
      <c r="R36" s="12">
        <v>0</v>
      </c>
      <c r="S36" s="12">
        <v>1.119330918498E-2</v>
      </c>
      <c r="T36" s="12">
        <v>0</v>
      </c>
      <c r="U36" s="12">
        <v>0</v>
      </c>
      <c r="V36" s="12">
        <v>0</v>
      </c>
      <c r="W36" s="12">
        <v>1.55284919215E-2</v>
      </c>
      <c r="X36" s="12">
        <v>1.086406738537E-2</v>
      </c>
      <c r="Y36" s="12">
        <v>0</v>
      </c>
      <c r="Z36" s="12">
        <v>0</v>
      </c>
      <c r="AA36" s="12">
        <v>0</v>
      </c>
      <c r="AB36" s="12">
        <v>0</v>
      </c>
      <c r="AC36" s="12">
        <v>1.193141178908E-2</v>
      </c>
      <c r="AD36" s="12">
        <v>0</v>
      </c>
      <c r="AE36" s="12">
        <v>0</v>
      </c>
      <c r="AF36" s="12">
        <v>0</v>
      </c>
      <c r="AG36" s="12">
        <v>9.945197504591001E-2</v>
      </c>
      <c r="AH36" s="12">
        <v>0</v>
      </c>
      <c r="AI36" s="12">
        <v>0</v>
      </c>
      <c r="AJ36" s="12">
        <v>0</v>
      </c>
      <c r="AK36" s="12">
        <v>0</v>
      </c>
      <c r="AL36" s="8"/>
    </row>
    <row r="37" spans="1:38" x14ac:dyDescent="0.2">
      <c r="A37" s="26"/>
      <c r="B37" s="26"/>
      <c r="C37" s="13">
        <v>2</v>
      </c>
      <c r="D37" s="13">
        <v>2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1</v>
      </c>
      <c r="L37" s="13">
        <v>1</v>
      </c>
      <c r="M37" s="13">
        <v>1</v>
      </c>
      <c r="N37" s="13">
        <v>1</v>
      </c>
      <c r="O37" s="13">
        <v>0</v>
      </c>
      <c r="P37" s="13">
        <v>0</v>
      </c>
      <c r="Q37" s="13">
        <v>1</v>
      </c>
      <c r="R37" s="13">
        <v>0</v>
      </c>
      <c r="S37" s="13">
        <v>1</v>
      </c>
      <c r="T37" s="13">
        <v>0</v>
      </c>
      <c r="U37" s="13">
        <v>0</v>
      </c>
      <c r="V37" s="13">
        <v>0</v>
      </c>
      <c r="W37" s="13">
        <v>1</v>
      </c>
      <c r="X37" s="13">
        <v>1</v>
      </c>
      <c r="Y37" s="13">
        <v>0</v>
      </c>
      <c r="Z37" s="13">
        <v>0</v>
      </c>
      <c r="AA37" s="13">
        <v>0</v>
      </c>
      <c r="AB37" s="13">
        <v>0</v>
      </c>
      <c r="AC37" s="13">
        <v>1</v>
      </c>
      <c r="AD37" s="13">
        <v>0</v>
      </c>
      <c r="AE37" s="13">
        <v>0</v>
      </c>
      <c r="AF37" s="13">
        <v>0</v>
      </c>
      <c r="AG37" s="13">
        <v>1</v>
      </c>
      <c r="AH37" s="13">
        <v>0</v>
      </c>
      <c r="AI37" s="13">
        <v>0</v>
      </c>
      <c r="AJ37" s="13">
        <v>0</v>
      </c>
      <c r="AK37" s="13">
        <v>0</v>
      </c>
      <c r="AL37" s="8"/>
    </row>
    <row r="38" spans="1:38" x14ac:dyDescent="0.2">
      <c r="A38" s="26"/>
      <c r="B38" s="26"/>
      <c r="C38" s="14" t="s">
        <v>81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8"/>
    </row>
    <row r="39" spans="1:38" x14ac:dyDescent="0.2">
      <c r="A39" s="29"/>
      <c r="B39" s="25" t="s">
        <v>214</v>
      </c>
      <c r="C39" s="12">
        <v>7.499407961511001E-2</v>
      </c>
      <c r="D39" s="12">
        <v>5.3885162614690001E-2</v>
      </c>
      <c r="E39" s="12">
        <v>6.3625087703079994E-2</v>
      </c>
      <c r="F39" s="12">
        <v>0.14754287370079999</v>
      </c>
      <c r="G39" s="12">
        <v>5.7938081564489999E-2</v>
      </c>
      <c r="H39" s="12">
        <v>0.1049211431181</v>
      </c>
      <c r="I39" s="12">
        <v>0.103378543979</v>
      </c>
      <c r="J39" s="12">
        <v>6.5231103904270005E-2</v>
      </c>
      <c r="K39" s="12">
        <v>6.0517181078039987E-2</v>
      </c>
      <c r="L39" s="12">
        <v>6.4867446883599994E-2</v>
      </c>
      <c r="M39" s="12">
        <v>4.7004590823749998E-2</v>
      </c>
      <c r="N39" s="12">
        <v>0.127122212943</v>
      </c>
      <c r="O39" s="12">
        <v>0.1014714459876</v>
      </c>
      <c r="P39" s="12">
        <v>9.9329284867670009E-2</v>
      </c>
      <c r="Q39" s="12">
        <v>4.5268448241349998E-2</v>
      </c>
      <c r="R39" s="12">
        <v>6.0196733194060013E-2</v>
      </c>
      <c r="S39" s="12">
        <v>2.82239910777E-2</v>
      </c>
      <c r="T39" s="12">
        <v>3.760547656938E-2</v>
      </c>
      <c r="U39" s="12">
        <v>0.13317670351819999</v>
      </c>
      <c r="V39" s="12">
        <v>9.9130458025330007E-2</v>
      </c>
      <c r="W39" s="12">
        <v>8.3261570254249989E-2</v>
      </c>
      <c r="X39" s="12">
        <v>6.6130458736629996E-2</v>
      </c>
      <c r="Y39" s="12">
        <v>8.1803006731289998E-2</v>
      </c>
      <c r="Z39" s="12">
        <v>7.3618514122100007E-2</v>
      </c>
      <c r="AA39" s="12">
        <v>0</v>
      </c>
      <c r="AB39" s="12">
        <v>0.1054593825818</v>
      </c>
      <c r="AC39" s="12">
        <v>2.7587058050200002E-2</v>
      </c>
      <c r="AD39" s="12">
        <v>0</v>
      </c>
      <c r="AE39" s="12">
        <v>6.6045907863409997E-2</v>
      </c>
      <c r="AF39" s="12">
        <v>7.6453925291380009E-2</v>
      </c>
      <c r="AG39" s="12">
        <v>0.21297425324649999</v>
      </c>
      <c r="AH39" s="12">
        <v>0</v>
      </c>
      <c r="AI39" s="12">
        <v>0</v>
      </c>
      <c r="AJ39" s="12">
        <v>0</v>
      </c>
      <c r="AK39" s="12">
        <v>6.7574457671480001E-2</v>
      </c>
      <c r="AL39" s="8"/>
    </row>
    <row r="40" spans="1:38" x14ac:dyDescent="0.2">
      <c r="A40" s="26"/>
      <c r="B40" s="26"/>
      <c r="C40" s="13">
        <v>25</v>
      </c>
      <c r="D40" s="13">
        <v>5</v>
      </c>
      <c r="E40" s="13">
        <v>7</v>
      </c>
      <c r="F40" s="13">
        <v>7</v>
      </c>
      <c r="G40" s="13">
        <v>6</v>
      </c>
      <c r="H40" s="13">
        <v>2</v>
      </c>
      <c r="I40" s="13">
        <v>6</v>
      </c>
      <c r="J40" s="13">
        <v>5</v>
      </c>
      <c r="K40" s="13">
        <v>5</v>
      </c>
      <c r="L40" s="13">
        <v>6</v>
      </c>
      <c r="M40" s="13">
        <v>12</v>
      </c>
      <c r="N40" s="13">
        <v>13</v>
      </c>
      <c r="O40" s="13">
        <v>5</v>
      </c>
      <c r="P40" s="13">
        <v>3</v>
      </c>
      <c r="Q40" s="13">
        <v>3</v>
      </c>
      <c r="R40" s="13">
        <v>6</v>
      </c>
      <c r="S40" s="13">
        <v>2</v>
      </c>
      <c r="T40" s="13">
        <v>1</v>
      </c>
      <c r="U40" s="13">
        <v>5</v>
      </c>
      <c r="V40" s="13">
        <v>4</v>
      </c>
      <c r="W40" s="13">
        <v>9</v>
      </c>
      <c r="X40" s="13">
        <v>3</v>
      </c>
      <c r="Y40" s="13">
        <v>7</v>
      </c>
      <c r="Z40" s="13">
        <v>2</v>
      </c>
      <c r="AA40" s="13">
        <v>0</v>
      </c>
      <c r="AB40" s="13">
        <v>10</v>
      </c>
      <c r="AC40" s="13">
        <v>3</v>
      </c>
      <c r="AD40" s="13">
        <v>0</v>
      </c>
      <c r="AE40" s="13">
        <v>1</v>
      </c>
      <c r="AF40" s="13">
        <v>2</v>
      </c>
      <c r="AG40" s="13">
        <v>2</v>
      </c>
      <c r="AH40" s="13">
        <v>0</v>
      </c>
      <c r="AI40" s="13">
        <v>0</v>
      </c>
      <c r="AJ40" s="13">
        <v>0</v>
      </c>
      <c r="AK40" s="13">
        <v>7</v>
      </c>
      <c r="AL40" s="8"/>
    </row>
    <row r="41" spans="1:38" x14ac:dyDescent="0.2">
      <c r="A41" s="26"/>
      <c r="B41" s="26"/>
      <c r="C41" s="14" t="s">
        <v>81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 t="s">
        <v>91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8"/>
    </row>
    <row r="42" spans="1:38" x14ac:dyDescent="0.2">
      <c r="A42" s="29"/>
      <c r="B42" s="25" t="s">
        <v>215</v>
      </c>
      <c r="C42" s="12">
        <v>1.2379849637829999E-3</v>
      </c>
      <c r="D42" s="12">
        <v>4.7759978201009998E-3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5.4888774289270003E-3</v>
      </c>
      <c r="M42" s="12">
        <v>2.1840283254539999E-3</v>
      </c>
      <c r="N42" s="12">
        <v>0</v>
      </c>
      <c r="O42" s="12">
        <v>0</v>
      </c>
      <c r="P42" s="12">
        <v>0</v>
      </c>
      <c r="Q42" s="12">
        <v>1.024377488058E-2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6.9328487938129998E-3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3.7077480979559999E-3</v>
      </c>
      <c r="AL42" s="8"/>
    </row>
    <row r="43" spans="1:38" x14ac:dyDescent="0.2">
      <c r="A43" s="26"/>
      <c r="B43" s="26"/>
      <c r="C43" s="13">
        <v>1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1</v>
      </c>
      <c r="M43" s="13">
        <v>1</v>
      </c>
      <c r="N43" s="13">
        <v>0</v>
      </c>
      <c r="O43" s="13">
        <v>0</v>
      </c>
      <c r="P43" s="13">
        <v>0</v>
      </c>
      <c r="Q43" s="13">
        <v>1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1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1</v>
      </c>
      <c r="AL43" s="8"/>
    </row>
    <row r="44" spans="1:38" x14ac:dyDescent="0.2">
      <c r="A44" s="26"/>
      <c r="B44" s="26"/>
      <c r="C44" s="14" t="s">
        <v>81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8"/>
    </row>
    <row r="45" spans="1:38" x14ac:dyDescent="0.2">
      <c r="A45" s="29"/>
      <c r="B45" s="25" t="s">
        <v>216</v>
      </c>
      <c r="C45" s="12">
        <v>9.4213696492749998E-4</v>
      </c>
      <c r="D45" s="12">
        <v>0</v>
      </c>
      <c r="E45" s="12">
        <v>0</v>
      </c>
      <c r="F45" s="12">
        <v>5.0761801974980002E-3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4.177170541675E-3</v>
      </c>
      <c r="M45" s="12">
        <v>1.662099199955E-3</v>
      </c>
      <c r="N45" s="12">
        <v>0</v>
      </c>
      <c r="O45" s="12">
        <v>4.2885018263109998E-3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3.9224194030299999E-3</v>
      </c>
      <c r="X45" s="12">
        <v>0</v>
      </c>
      <c r="Y45" s="12">
        <v>0</v>
      </c>
      <c r="Z45" s="12">
        <v>0</v>
      </c>
      <c r="AA45" s="12">
        <v>0</v>
      </c>
      <c r="AB45" s="12">
        <v>3.117206081069E-3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8"/>
    </row>
    <row r="46" spans="1:38" x14ac:dyDescent="0.2">
      <c r="A46" s="26"/>
      <c r="B46" s="26"/>
      <c r="C46" s="13">
        <v>1</v>
      </c>
      <c r="D46" s="13">
        <v>0</v>
      </c>
      <c r="E46" s="13">
        <v>0</v>
      </c>
      <c r="F46" s="13">
        <v>1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</v>
      </c>
      <c r="M46" s="13">
        <v>1</v>
      </c>
      <c r="N46" s="13">
        <v>0</v>
      </c>
      <c r="O46" s="13">
        <v>1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1</v>
      </c>
      <c r="X46" s="13">
        <v>0</v>
      </c>
      <c r="Y46" s="13">
        <v>0</v>
      </c>
      <c r="Z46" s="13">
        <v>0</v>
      </c>
      <c r="AA46" s="13">
        <v>0</v>
      </c>
      <c r="AB46" s="13">
        <v>1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8"/>
    </row>
    <row r="47" spans="1:38" x14ac:dyDescent="0.2">
      <c r="A47" s="26"/>
      <c r="B47" s="26"/>
      <c r="C47" s="14" t="s">
        <v>81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8"/>
    </row>
    <row r="48" spans="1:38" x14ac:dyDescent="0.2">
      <c r="A48" s="29"/>
      <c r="B48" s="25" t="s">
        <v>217</v>
      </c>
      <c r="C48" s="12">
        <v>3.7728679280389999E-3</v>
      </c>
      <c r="D48" s="12">
        <v>0</v>
      </c>
      <c r="E48" s="12">
        <v>0</v>
      </c>
      <c r="F48" s="12">
        <v>0</v>
      </c>
      <c r="G48" s="12">
        <v>1.2760745950990001E-2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1.759566029443E-2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1.129968803602E-2</v>
      </c>
      <c r="AL48" s="8"/>
    </row>
    <row r="49" spans="1:38" x14ac:dyDescent="0.2">
      <c r="A49" s="26"/>
      <c r="B49" s="26"/>
      <c r="C49" s="13">
        <v>1</v>
      </c>
      <c r="D49" s="13">
        <v>0</v>
      </c>
      <c r="E49" s="13">
        <v>0</v>
      </c>
      <c r="F49" s="13">
        <v>0</v>
      </c>
      <c r="G49" s="13">
        <v>1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1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1</v>
      </c>
      <c r="AL49" s="8"/>
    </row>
    <row r="50" spans="1:38" x14ac:dyDescent="0.2">
      <c r="A50" s="26"/>
      <c r="B50" s="26"/>
      <c r="C50" s="14" t="s">
        <v>81</v>
      </c>
      <c r="D50" s="14"/>
      <c r="E50" s="14"/>
      <c r="F50" s="14"/>
      <c r="G50" s="14"/>
      <c r="H50" s="14" t="s">
        <v>81</v>
      </c>
      <c r="I50" s="14" t="s">
        <v>81</v>
      </c>
      <c r="J50" s="14" t="s">
        <v>81</v>
      </c>
      <c r="K50" s="14" t="s">
        <v>81</v>
      </c>
      <c r="L50" s="14" t="s">
        <v>81</v>
      </c>
      <c r="M50" s="14" t="s">
        <v>81</v>
      </c>
      <c r="N50" s="14" t="s">
        <v>81</v>
      </c>
      <c r="O50" s="14"/>
      <c r="P50" s="14"/>
      <c r="Q50" s="14"/>
      <c r="R50" s="14"/>
      <c r="S50" s="14"/>
      <c r="T50" s="14"/>
      <c r="U50" s="14"/>
      <c r="V50" s="14" t="s">
        <v>81</v>
      </c>
      <c r="W50" s="14" t="s">
        <v>81</v>
      </c>
      <c r="X50" s="14" t="s">
        <v>81</v>
      </c>
      <c r="Y50" s="14" t="s">
        <v>81</v>
      </c>
      <c r="Z50" s="14" t="s">
        <v>81</v>
      </c>
      <c r="AA50" s="14" t="s">
        <v>81</v>
      </c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8"/>
    </row>
    <row r="51" spans="1:38" x14ac:dyDescent="0.2">
      <c r="A51" s="29"/>
      <c r="B51" s="25" t="s">
        <v>218</v>
      </c>
      <c r="C51" s="12">
        <v>4.1873931677979988E-2</v>
      </c>
      <c r="D51" s="12">
        <v>1.412184511171E-2</v>
      </c>
      <c r="E51" s="12">
        <v>7.1311665366540003E-2</v>
      </c>
      <c r="F51" s="12">
        <v>3.2074562338779998E-2</v>
      </c>
      <c r="G51" s="12">
        <v>4.6515828334140003E-2</v>
      </c>
      <c r="H51" s="12">
        <v>1.1144220783650001E-2</v>
      </c>
      <c r="I51" s="12">
        <v>2.5186706778479999E-2</v>
      </c>
      <c r="J51" s="12">
        <v>6.8642632810920002E-3</v>
      </c>
      <c r="K51" s="12">
        <v>6.9473320754190007E-2</v>
      </c>
      <c r="L51" s="12">
        <v>0.1014467427339</v>
      </c>
      <c r="M51" s="12">
        <v>5.127408153594E-2</v>
      </c>
      <c r="N51" s="12">
        <v>3.3679902566819998E-2</v>
      </c>
      <c r="O51" s="12">
        <v>6.8135757451799991E-2</v>
      </c>
      <c r="P51" s="12">
        <v>2.870513001151E-2</v>
      </c>
      <c r="Q51" s="12">
        <v>5.0723029783910002E-2</v>
      </c>
      <c r="R51" s="12">
        <v>3.7013228382969998E-2</v>
      </c>
      <c r="S51" s="12">
        <v>5.6706558175490002E-2</v>
      </c>
      <c r="T51" s="12">
        <v>0</v>
      </c>
      <c r="U51" s="12">
        <v>0</v>
      </c>
      <c r="V51" s="12">
        <v>7.1181798697929996E-2</v>
      </c>
      <c r="W51" s="12">
        <v>3.7749854106770002E-2</v>
      </c>
      <c r="X51" s="12">
        <v>6.7489940187899999E-2</v>
      </c>
      <c r="Y51" s="12">
        <v>0</v>
      </c>
      <c r="Z51" s="12">
        <v>6.0878105684249999E-2</v>
      </c>
      <c r="AA51" s="12">
        <v>0.1112571082642</v>
      </c>
      <c r="AB51" s="12">
        <v>6.6977537495649997E-2</v>
      </c>
      <c r="AC51" s="12">
        <v>2.37787515905E-2</v>
      </c>
      <c r="AD51" s="12">
        <v>0</v>
      </c>
      <c r="AE51" s="12">
        <v>0</v>
      </c>
      <c r="AF51" s="12">
        <v>0.14507042057710001</v>
      </c>
      <c r="AG51" s="12">
        <v>0</v>
      </c>
      <c r="AH51" s="12">
        <v>0</v>
      </c>
      <c r="AI51" s="12">
        <v>0</v>
      </c>
      <c r="AJ51" s="12">
        <v>0</v>
      </c>
      <c r="AK51" s="12">
        <v>2.5035244906510001E-2</v>
      </c>
      <c r="AL51" s="8"/>
    </row>
    <row r="52" spans="1:38" x14ac:dyDescent="0.2">
      <c r="A52" s="26"/>
      <c r="B52" s="26"/>
      <c r="C52" s="13">
        <v>18</v>
      </c>
      <c r="D52" s="13">
        <v>3</v>
      </c>
      <c r="E52" s="13">
        <v>7</v>
      </c>
      <c r="F52" s="13">
        <v>3</v>
      </c>
      <c r="G52" s="13">
        <v>5</v>
      </c>
      <c r="H52" s="13">
        <v>1</v>
      </c>
      <c r="I52" s="13">
        <v>1</v>
      </c>
      <c r="J52" s="13">
        <v>1</v>
      </c>
      <c r="K52" s="13">
        <v>5</v>
      </c>
      <c r="L52" s="13">
        <v>10</v>
      </c>
      <c r="M52" s="13">
        <v>14</v>
      </c>
      <c r="N52" s="13">
        <v>4</v>
      </c>
      <c r="O52" s="13">
        <v>7</v>
      </c>
      <c r="P52" s="13">
        <v>2</v>
      </c>
      <c r="Q52" s="13">
        <v>4</v>
      </c>
      <c r="R52" s="13">
        <v>2</v>
      </c>
      <c r="S52" s="13">
        <v>3</v>
      </c>
      <c r="T52" s="13">
        <v>0</v>
      </c>
      <c r="U52" s="13">
        <v>0</v>
      </c>
      <c r="V52" s="13">
        <v>6</v>
      </c>
      <c r="W52" s="13">
        <v>6</v>
      </c>
      <c r="X52" s="13">
        <v>4</v>
      </c>
      <c r="Y52" s="13">
        <v>0</v>
      </c>
      <c r="Z52" s="13">
        <v>1</v>
      </c>
      <c r="AA52" s="13">
        <v>1</v>
      </c>
      <c r="AB52" s="13">
        <v>11</v>
      </c>
      <c r="AC52" s="13">
        <v>2</v>
      </c>
      <c r="AD52" s="13">
        <v>0</v>
      </c>
      <c r="AE52" s="13">
        <v>0</v>
      </c>
      <c r="AF52" s="13">
        <v>3</v>
      </c>
      <c r="AG52" s="13">
        <v>0</v>
      </c>
      <c r="AH52" s="13">
        <v>0</v>
      </c>
      <c r="AI52" s="13">
        <v>0</v>
      </c>
      <c r="AJ52" s="13">
        <v>0</v>
      </c>
      <c r="AK52" s="13">
        <v>2</v>
      </c>
      <c r="AL52" s="8"/>
    </row>
    <row r="53" spans="1:38" x14ac:dyDescent="0.2">
      <c r="A53" s="26"/>
      <c r="B53" s="26"/>
      <c r="C53" s="14" t="s">
        <v>81</v>
      </c>
      <c r="D53" s="14"/>
      <c r="E53" s="14"/>
      <c r="F53" s="14"/>
      <c r="G53" s="14"/>
      <c r="H53" s="14"/>
      <c r="I53" s="14"/>
      <c r="J53" s="14"/>
      <c r="K53" s="14"/>
      <c r="L53" s="15" t="s">
        <v>109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8"/>
    </row>
    <row r="54" spans="1:38" x14ac:dyDescent="0.2">
      <c r="A54" s="29"/>
      <c r="B54" s="25" t="s">
        <v>219</v>
      </c>
      <c r="C54" s="12">
        <v>1.0204542376000001E-2</v>
      </c>
      <c r="D54" s="12">
        <v>9.965913882828999E-3</v>
      </c>
      <c r="E54" s="12">
        <v>1.505965669347E-2</v>
      </c>
      <c r="F54" s="12">
        <v>2.0004720156260002E-2</v>
      </c>
      <c r="G54" s="12">
        <v>0</v>
      </c>
      <c r="H54" s="12">
        <v>2.3521622972390001E-2</v>
      </c>
      <c r="I54" s="12">
        <v>0</v>
      </c>
      <c r="J54" s="12">
        <v>0</v>
      </c>
      <c r="K54" s="12">
        <v>0</v>
      </c>
      <c r="L54" s="12">
        <v>2.87822604812E-2</v>
      </c>
      <c r="M54" s="12">
        <v>1.344531127967E-2</v>
      </c>
      <c r="N54" s="12">
        <v>6.7919034553500001E-3</v>
      </c>
      <c r="O54" s="12">
        <v>3.4691215770849999E-2</v>
      </c>
      <c r="P54" s="12">
        <v>0</v>
      </c>
      <c r="Q54" s="12">
        <v>0</v>
      </c>
      <c r="R54" s="12">
        <v>0</v>
      </c>
      <c r="S54" s="12">
        <v>1.4904959073710001E-2</v>
      </c>
      <c r="T54" s="12">
        <v>0</v>
      </c>
      <c r="U54" s="12">
        <v>0</v>
      </c>
      <c r="V54" s="12">
        <v>2.0617340170560002E-2</v>
      </c>
      <c r="W54" s="12">
        <v>1.6271981038090001E-2</v>
      </c>
      <c r="X54" s="12">
        <v>0</v>
      </c>
      <c r="Y54" s="12">
        <v>1.05922144218E-2</v>
      </c>
      <c r="Z54" s="12">
        <v>0</v>
      </c>
      <c r="AA54" s="12">
        <v>0</v>
      </c>
      <c r="AB54" s="12">
        <v>8.5471209772750006E-3</v>
      </c>
      <c r="AC54" s="12">
        <v>2.2835221896889999E-2</v>
      </c>
      <c r="AD54" s="12">
        <v>0</v>
      </c>
      <c r="AE54" s="12">
        <v>0</v>
      </c>
      <c r="AF54" s="12">
        <v>6.0283559465299993E-2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8"/>
    </row>
    <row r="55" spans="1:38" x14ac:dyDescent="0.2">
      <c r="A55" s="26"/>
      <c r="B55" s="26"/>
      <c r="C55" s="13">
        <v>3</v>
      </c>
      <c r="D55" s="13">
        <v>1</v>
      </c>
      <c r="E55" s="13">
        <v>1</v>
      </c>
      <c r="F55" s="13">
        <v>1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2</v>
      </c>
      <c r="M55" s="13">
        <v>2</v>
      </c>
      <c r="N55" s="13">
        <v>1</v>
      </c>
      <c r="O55" s="13">
        <v>2</v>
      </c>
      <c r="P55" s="13">
        <v>0</v>
      </c>
      <c r="Q55" s="13">
        <v>0</v>
      </c>
      <c r="R55" s="13">
        <v>0</v>
      </c>
      <c r="S55" s="13">
        <v>1</v>
      </c>
      <c r="T55" s="13">
        <v>0</v>
      </c>
      <c r="U55" s="13">
        <v>0</v>
      </c>
      <c r="V55" s="13">
        <v>1</v>
      </c>
      <c r="W55" s="13">
        <v>1</v>
      </c>
      <c r="X55" s="13">
        <v>0</v>
      </c>
      <c r="Y55" s="13">
        <v>1</v>
      </c>
      <c r="Z55" s="13">
        <v>0</v>
      </c>
      <c r="AA55" s="13">
        <v>0</v>
      </c>
      <c r="AB55" s="13">
        <v>1</v>
      </c>
      <c r="AC55" s="13">
        <v>1</v>
      </c>
      <c r="AD55" s="13">
        <v>0</v>
      </c>
      <c r="AE55" s="13">
        <v>0</v>
      </c>
      <c r="AF55" s="13">
        <v>1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8"/>
    </row>
    <row r="56" spans="1:38" x14ac:dyDescent="0.2">
      <c r="A56" s="26"/>
      <c r="B56" s="26"/>
      <c r="C56" s="14" t="s">
        <v>81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8"/>
    </row>
    <row r="57" spans="1:38" x14ac:dyDescent="0.2">
      <c r="A57" s="29"/>
      <c r="B57" s="25" t="s">
        <v>220</v>
      </c>
      <c r="C57" s="12">
        <v>6.7542564310209996E-2</v>
      </c>
      <c r="D57" s="12">
        <v>2.5461317519139999E-2</v>
      </c>
      <c r="E57" s="12">
        <v>0.1841597817741</v>
      </c>
      <c r="F57" s="12">
        <v>1.5699955719650001E-2</v>
      </c>
      <c r="G57" s="12">
        <v>3.4614157476849997E-2</v>
      </c>
      <c r="H57" s="12">
        <v>0.11950866574669999</v>
      </c>
      <c r="I57" s="12">
        <v>2.6176945169800001E-2</v>
      </c>
      <c r="J57" s="12">
        <v>0.121281340903</v>
      </c>
      <c r="K57" s="12">
        <v>3.6704264631359999E-2</v>
      </c>
      <c r="L57" s="12">
        <v>7.1869242106250009E-2</v>
      </c>
      <c r="M57" s="12">
        <v>7.8985159794050006E-2</v>
      </c>
      <c r="N57" s="12">
        <v>5.9869353351869999E-2</v>
      </c>
      <c r="O57" s="12">
        <v>1.7851155925880002E-2</v>
      </c>
      <c r="P57" s="12">
        <v>9.9956049998770006E-3</v>
      </c>
      <c r="Q57" s="12">
        <v>3.5734971627909999E-2</v>
      </c>
      <c r="R57" s="12">
        <v>0.13492378353510001</v>
      </c>
      <c r="S57" s="12">
        <v>1.254886217913E-2</v>
      </c>
      <c r="T57" s="12">
        <v>0</v>
      </c>
      <c r="U57" s="12">
        <v>0.203660465259</v>
      </c>
      <c r="V57" s="12">
        <v>7.2077037125420004E-2</v>
      </c>
      <c r="W57" s="12">
        <v>2.2175751301729999E-2</v>
      </c>
      <c r="X57" s="12">
        <v>1.8050824716010001E-2</v>
      </c>
      <c r="Y57" s="12">
        <v>8.6294138248149993E-2</v>
      </c>
      <c r="Z57" s="12">
        <v>0.34137645984089998</v>
      </c>
      <c r="AA57" s="12">
        <v>0</v>
      </c>
      <c r="AB57" s="12">
        <v>3.1477635552360002E-2</v>
      </c>
      <c r="AC57" s="12">
        <v>7.5325120624469999E-2</v>
      </c>
      <c r="AD57" s="12">
        <v>0.2071158873742</v>
      </c>
      <c r="AE57" s="12">
        <v>4.1170197779090013E-2</v>
      </c>
      <c r="AF57" s="12">
        <v>0</v>
      </c>
      <c r="AG57" s="12">
        <v>0</v>
      </c>
      <c r="AH57" s="12">
        <v>0.90536772116969999</v>
      </c>
      <c r="AI57" s="12">
        <v>0</v>
      </c>
      <c r="AJ57" s="12">
        <v>0</v>
      </c>
      <c r="AK57" s="12">
        <v>6.8198731111749997E-2</v>
      </c>
      <c r="AL57" s="8"/>
    </row>
    <row r="58" spans="1:38" x14ac:dyDescent="0.2">
      <c r="A58" s="26"/>
      <c r="B58" s="26"/>
      <c r="C58" s="13">
        <v>13</v>
      </c>
      <c r="D58" s="13">
        <v>4</v>
      </c>
      <c r="E58" s="13">
        <v>3</v>
      </c>
      <c r="F58" s="13">
        <v>2</v>
      </c>
      <c r="G58" s="13">
        <v>4</v>
      </c>
      <c r="H58" s="13">
        <v>1</v>
      </c>
      <c r="I58" s="13">
        <v>2</v>
      </c>
      <c r="J58" s="13">
        <v>3</v>
      </c>
      <c r="K58" s="13">
        <v>2</v>
      </c>
      <c r="L58" s="13">
        <v>5</v>
      </c>
      <c r="M58" s="13">
        <v>11</v>
      </c>
      <c r="N58" s="13">
        <v>2</v>
      </c>
      <c r="O58" s="13">
        <v>2</v>
      </c>
      <c r="P58" s="13">
        <v>1</v>
      </c>
      <c r="Q58" s="13">
        <v>3</v>
      </c>
      <c r="R58" s="13">
        <v>2</v>
      </c>
      <c r="S58" s="13">
        <v>1</v>
      </c>
      <c r="T58" s="13">
        <v>0</v>
      </c>
      <c r="U58" s="13">
        <v>4</v>
      </c>
      <c r="V58" s="13">
        <v>3</v>
      </c>
      <c r="W58" s="13">
        <v>3</v>
      </c>
      <c r="X58" s="13">
        <v>2</v>
      </c>
      <c r="Y58" s="13">
        <v>2</v>
      </c>
      <c r="Z58" s="13">
        <v>3</v>
      </c>
      <c r="AA58" s="13">
        <v>0</v>
      </c>
      <c r="AB58" s="13">
        <v>6</v>
      </c>
      <c r="AC58" s="13">
        <v>2</v>
      </c>
      <c r="AD58" s="13">
        <v>1</v>
      </c>
      <c r="AE58" s="13">
        <v>1</v>
      </c>
      <c r="AF58" s="13">
        <v>0</v>
      </c>
      <c r="AG58" s="13">
        <v>0</v>
      </c>
      <c r="AH58" s="13">
        <v>1</v>
      </c>
      <c r="AI58" s="13">
        <v>0</v>
      </c>
      <c r="AJ58" s="13">
        <v>0</v>
      </c>
      <c r="AK58" s="13">
        <v>2</v>
      </c>
      <c r="AL58" s="8"/>
    </row>
    <row r="59" spans="1:38" x14ac:dyDescent="0.2">
      <c r="A59" s="26"/>
      <c r="B59" s="26"/>
      <c r="C59" s="14" t="s">
        <v>81</v>
      </c>
      <c r="D59" s="14"/>
      <c r="E59" s="15" t="s">
        <v>169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5" t="s">
        <v>221</v>
      </c>
      <c r="V59" s="14"/>
      <c r="W59" s="14"/>
      <c r="X59" s="14"/>
      <c r="Y59" s="14"/>
      <c r="Z59" s="15" t="s">
        <v>153</v>
      </c>
      <c r="AA59" s="14"/>
      <c r="AB59" s="14"/>
      <c r="AC59" s="14"/>
      <c r="AD59" s="14"/>
      <c r="AE59" s="14"/>
      <c r="AF59" s="14"/>
      <c r="AG59" s="14"/>
      <c r="AH59" s="15" t="s">
        <v>222</v>
      </c>
      <c r="AI59" s="14"/>
      <c r="AJ59" s="14"/>
      <c r="AK59" s="14"/>
      <c r="AL59" s="8"/>
    </row>
    <row r="60" spans="1:38" x14ac:dyDescent="0.2">
      <c r="A60" s="29"/>
      <c r="B60" s="25" t="s">
        <v>223</v>
      </c>
      <c r="C60" s="12">
        <v>2.251320464951E-2</v>
      </c>
      <c r="D60" s="12">
        <v>0</v>
      </c>
      <c r="E60" s="12">
        <v>7.7048129394560003E-2</v>
      </c>
      <c r="F60" s="12">
        <v>0</v>
      </c>
      <c r="G60" s="12">
        <v>8.5131144967149994E-3</v>
      </c>
      <c r="H60" s="12">
        <v>0</v>
      </c>
      <c r="I60" s="12">
        <v>0.1067127527354</v>
      </c>
      <c r="J60" s="12">
        <v>2.0357646149039999E-2</v>
      </c>
      <c r="K60" s="12">
        <v>0</v>
      </c>
      <c r="L60" s="12">
        <v>0</v>
      </c>
      <c r="M60" s="12">
        <v>3.9717345597679997E-2</v>
      </c>
      <c r="N60" s="12">
        <v>0</v>
      </c>
      <c r="O60" s="12">
        <v>0</v>
      </c>
      <c r="P60" s="12">
        <v>0.17985780554469999</v>
      </c>
      <c r="Q60" s="12">
        <v>0</v>
      </c>
      <c r="R60" s="12">
        <v>5.2786980883279986E-3</v>
      </c>
      <c r="S60" s="12">
        <v>1.4522668443870001E-2</v>
      </c>
      <c r="T60" s="12">
        <v>0</v>
      </c>
      <c r="U60" s="12">
        <v>0</v>
      </c>
      <c r="V60" s="12">
        <v>6.2851551134560004E-3</v>
      </c>
      <c r="W60" s="12">
        <v>0</v>
      </c>
      <c r="X60" s="12">
        <v>0.1056423285797</v>
      </c>
      <c r="Y60" s="12">
        <v>1.03205394509E-2</v>
      </c>
      <c r="Z60" s="12">
        <v>0</v>
      </c>
      <c r="AA60" s="12">
        <v>0</v>
      </c>
      <c r="AB60" s="12">
        <v>3.74493538185E-3</v>
      </c>
      <c r="AC60" s="12">
        <v>0.1160211990529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7.5383945732690003E-3</v>
      </c>
      <c r="AL60" s="8"/>
    </row>
    <row r="61" spans="1:38" x14ac:dyDescent="0.2">
      <c r="A61" s="26"/>
      <c r="B61" s="26"/>
      <c r="C61" s="13">
        <v>3</v>
      </c>
      <c r="D61" s="13">
        <v>0</v>
      </c>
      <c r="E61" s="13">
        <v>2</v>
      </c>
      <c r="F61" s="13">
        <v>0</v>
      </c>
      <c r="G61" s="13">
        <v>1</v>
      </c>
      <c r="H61" s="13">
        <v>0</v>
      </c>
      <c r="I61" s="13">
        <v>1</v>
      </c>
      <c r="J61" s="13">
        <v>2</v>
      </c>
      <c r="K61" s="13">
        <v>0</v>
      </c>
      <c r="L61" s="13">
        <v>0</v>
      </c>
      <c r="M61" s="13">
        <v>3</v>
      </c>
      <c r="N61" s="13">
        <v>0</v>
      </c>
      <c r="O61" s="13">
        <v>0</v>
      </c>
      <c r="P61" s="13">
        <v>1</v>
      </c>
      <c r="Q61" s="13">
        <v>0</v>
      </c>
      <c r="R61" s="13">
        <v>1</v>
      </c>
      <c r="S61" s="13">
        <v>1</v>
      </c>
      <c r="T61" s="13">
        <v>0</v>
      </c>
      <c r="U61" s="13">
        <v>0</v>
      </c>
      <c r="V61" s="13">
        <v>1</v>
      </c>
      <c r="W61" s="13">
        <v>0</v>
      </c>
      <c r="X61" s="13">
        <v>1</v>
      </c>
      <c r="Y61" s="13">
        <v>1</v>
      </c>
      <c r="Z61" s="13">
        <v>0</v>
      </c>
      <c r="AA61" s="13">
        <v>0</v>
      </c>
      <c r="AB61" s="13">
        <v>1</v>
      </c>
      <c r="AC61" s="13">
        <v>1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1</v>
      </c>
      <c r="AL61" s="8"/>
    </row>
    <row r="62" spans="1:38" x14ac:dyDescent="0.2">
      <c r="A62" s="26"/>
      <c r="B62" s="26"/>
      <c r="C62" s="14" t="s">
        <v>81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5" t="s">
        <v>139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 t="s">
        <v>91</v>
      </c>
      <c r="AD62" s="14"/>
      <c r="AE62" s="14"/>
      <c r="AF62" s="14"/>
      <c r="AG62" s="14"/>
      <c r="AH62" s="14"/>
      <c r="AI62" s="14"/>
      <c r="AJ62" s="14"/>
      <c r="AK62" s="14"/>
      <c r="AL62" s="8"/>
    </row>
    <row r="63" spans="1:38" x14ac:dyDescent="0.2">
      <c r="A63" s="29"/>
      <c r="B63" s="25" t="s">
        <v>224</v>
      </c>
      <c r="C63" s="12">
        <v>1.8489043279090001E-2</v>
      </c>
      <c r="D63" s="12">
        <v>3.3134051630190002E-2</v>
      </c>
      <c r="E63" s="12">
        <v>0</v>
      </c>
      <c r="F63" s="12">
        <v>2.0327997071600001E-2</v>
      </c>
      <c r="G63" s="12">
        <v>2.0724703670939999E-2</v>
      </c>
      <c r="H63" s="12">
        <v>5.0367334771600013E-2</v>
      </c>
      <c r="I63" s="12">
        <v>0</v>
      </c>
      <c r="J63" s="12">
        <v>3.7747200889339999E-2</v>
      </c>
      <c r="K63" s="12">
        <v>2.2691211471270002E-2</v>
      </c>
      <c r="L63" s="12">
        <v>0</v>
      </c>
      <c r="M63" s="12">
        <v>2.5968561895259999E-2</v>
      </c>
      <c r="N63" s="12">
        <v>9.9098073346430005E-3</v>
      </c>
      <c r="O63" s="12">
        <v>1.7173671771890001E-2</v>
      </c>
      <c r="P63" s="12">
        <v>0</v>
      </c>
      <c r="Q63" s="12">
        <v>9.0581861006650014E-2</v>
      </c>
      <c r="R63" s="12">
        <v>0</v>
      </c>
      <c r="S63" s="12">
        <v>2.1747257410570001E-2</v>
      </c>
      <c r="T63" s="12">
        <v>0</v>
      </c>
      <c r="U63" s="12">
        <v>0</v>
      </c>
      <c r="V63" s="12">
        <v>3.7590444652870002E-2</v>
      </c>
      <c r="W63" s="12">
        <v>3.3100241659010002E-2</v>
      </c>
      <c r="X63" s="12">
        <v>0</v>
      </c>
      <c r="Y63" s="12">
        <v>1.545469614775E-2</v>
      </c>
      <c r="Z63" s="12">
        <v>0</v>
      </c>
      <c r="AA63" s="12">
        <v>0</v>
      </c>
      <c r="AB63" s="12">
        <v>2.9768304002180002E-2</v>
      </c>
      <c r="AC63" s="12">
        <v>2.320423981058E-2</v>
      </c>
      <c r="AD63" s="12">
        <v>0</v>
      </c>
      <c r="AE63" s="12">
        <v>0</v>
      </c>
      <c r="AF63" s="12">
        <v>3.0075902463249999E-2</v>
      </c>
      <c r="AG63" s="12">
        <v>0</v>
      </c>
      <c r="AH63" s="12">
        <v>0</v>
      </c>
      <c r="AI63" s="12">
        <v>0.25958056972440002</v>
      </c>
      <c r="AJ63" s="12">
        <v>0</v>
      </c>
      <c r="AK63" s="12">
        <v>0</v>
      </c>
      <c r="AL63" s="8"/>
    </row>
    <row r="64" spans="1:38" x14ac:dyDescent="0.2">
      <c r="A64" s="26"/>
      <c r="B64" s="26"/>
      <c r="C64" s="13">
        <v>6</v>
      </c>
      <c r="D64" s="13">
        <v>3</v>
      </c>
      <c r="E64" s="13">
        <v>0</v>
      </c>
      <c r="F64" s="13">
        <v>1</v>
      </c>
      <c r="G64" s="13">
        <v>2</v>
      </c>
      <c r="H64" s="13">
        <v>2</v>
      </c>
      <c r="I64" s="13">
        <v>0</v>
      </c>
      <c r="J64" s="13">
        <v>3</v>
      </c>
      <c r="K64" s="13">
        <v>1</v>
      </c>
      <c r="L64" s="13">
        <v>0</v>
      </c>
      <c r="M64" s="13">
        <v>5</v>
      </c>
      <c r="N64" s="13">
        <v>1</v>
      </c>
      <c r="O64" s="13">
        <v>1</v>
      </c>
      <c r="P64" s="13">
        <v>0</v>
      </c>
      <c r="Q64" s="13">
        <v>4</v>
      </c>
      <c r="R64" s="13">
        <v>0</v>
      </c>
      <c r="S64" s="13">
        <v>1</v>
      </c>
      <c r="T64" s="13">
        <v>0</v>
      </c>
      <c r="U64" s="13">
        <v>0</v>
      </c>
      <c r="V64" s="13">
        <v>3</v>
      </c>
      <c r="W64" s="13">
        <v>2</v>
      </c>
      <c r="X64" s="13">
        <v>0</v>
      </c>
      <c r="Y64" s="13">
        <v>1</v>
      </c>
      <c r="Z64" s="13">
        <v>0</v>
      </c>
      <c r="AA64" s="13">
        <v>0</v>
      </c>
      <c r="AB64" s="13">
        <v>3</v>
      </c>
      <c r="AC64" s="13">
        <v>1</v>
      </c>
      <c r="AD64" s="13">
        <v>0</v>
      </c>
      <c r="AE64" s="13">
        <v>0</v>
      </c>
      <c r="AF64" s="13">
        <v>1</v>
      </c>
      <c r="AG64" s="13">
        <v>0</v>
      </c>
      <c r="AH64" s="13">
        <v>0</v>
      </c>
      <c r="AI64" s="13">
        <v>1</v>
      </c>
      <c r="AJ64" s="13">
        <v>0</v>
      </c>
      <c r="AK64" s="13">
        <v>0</v>
      </c>
      <c r="AL64" s="8"/>
    </row>
    <row r="65" spans="1:38" x14ac:dyDescent="0.2">
      <c r="A65" s="26"/>
      <c r="B65" s="26"/>
      <c r="C65" s="14" t="s">
        <v>81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5" t="s">
        <v>124</v>
      </c>
      <c r="AJ65" s="14"/>
      <c r="AK65" s="14"/>
      <c r="AL65" s="8"/>
    </row>
    <row r="66" spans="1:38" x14ac:dyDescent="0.2">
      <c r="A66" s="29"/>
      <c r="B66" s="25" t="s">
        <v>225</v>
      </c>
      <c r="C66" s="12">
        <v>8.6814058850050002E-2</v>
      </c>
      <c r="D66" s="12">
        <v>4.1638203143270013E-2</v>
      </c>
      <c r="E66" s="12">
        <v>0.1123643576617</v>
      </c>
      <c r="F66" s="12">
        <v>0.1750481108553</v>
      </c>
      <c r="G66" s="12">
        <v>4.860414799302E-2</v>
      </c>
      <c r="H66" s="12">
        <v>4.9987224594660012E-2</v>
      </c>
      <c r="I66" s="12">
        <v>5.7462608309469997E-2</v>
      </c>
      <c r="J66" s="12">
        <v>6.2063099261330003E-2</v>
      </c>
      <c r="K66" s="12">
        <v>0.16626461380249999</v>
      </c>
      <c r="L66" s="12">
        <v>8.2813314104290006E-2</v>
      </c>
      <c r="M66" s="12">
        <v>8.2373407489150008E-2</v>
      </c>
      <c r="N66" s="12">
        <v>8.5649101194749999E-2</v>
      </c>
      <c r="O66" s="12">
        <v>7.3676694475340004E-2</v>
      </c>
      <c r="P66" s="12">
        <v>0.14238723038840001</v>
      </c>
      <c r="Q66" s="12">
        <v>8.7052684559509999E-2</v>
      </c>
      <c r="R66" s="12">
        <v>8.695969287001E-2</v>
      </c>
      <c r="S66" s="12">
        <v>7.3057661642020003E-2</v>
      </c>
      <c r="T66" s="12">
        <v>0</v>
      </c>
      <c r="U66" s="12">
        <v>0.1040140688359</v>
      </c>
      <c r="V66" s="12">
        <v>0.1036430752934</v>
      </c>
      <c r="W66" s="12">
        <v>6.3734699140109999E-2</v>
      </c>
      <c r="X66" s="12">
        <v>0.15195154756929999</v>
      </c>
      <c r="Y66" s="12">
        <v>5.0420488160570001E-2</v>
      </c>
      <c r="Z66" s="12">
        <v>8.0189330576300011E-2</v>
      </c>
      <c r="AA66" s="12">
        <v>0</v>
      </c>
      <c r="AB66" s="12">
        <v>0.1036286717858</v>
      </c>
      <c r="AC66" s="12">
        <v>4.2957261349230003E-2</v>
      </c>
      <c r="AD66" s="12">
        <v>0.79288411262579994</v>
      </c>
      <c r="AE66" s="12">
        <v>0.14502341582969999</v>
      </c>
      <c r="AF66" s="12">
        <v>4.4816400512459997E-2</v>
      </c>
      <c r="AG66" s="12">
        <v>0</v>
      </c>
      <c r="AH66" s="12">
        <v>0</v>
      </c>
      <c r="AI66" s="12">
        <v>0</v>
      </c>
      <c r="AJ66" s="12">
        <v>0</v>
      </c>
      <c r="AK66" s="12">
        <v>9.082942353541E-2</v>
      </c>
      <c r="AL66" s="8"/>
    </row>
    <row r="67" spans="1:38" x14ac:dyDescent="0.2">
      <c r="A67" s="26"/>
      <c r="B67" s="26"/>
      <c r="C67" s="13">
        <v>28</v>
      </c>
      <c r="D67" s="13">
        <v>4</v>
      </c>
      <c r="E67" s="13">
        <v>9</v>
      </c>
      <c r="F67" s="13">
        <v>11</v>
      </c>
      <c r="G67" s="13">
        <v>4</v>
      </c>
      <c r="H67" s="13">
        <v>2</v>
      </c>
      <c r="I67" s="13">
        <v>3</v>
      </c>
      <c r="J67" s="13">
        <v>5</v>
      </c>
      <c r="K67" s="13">
        <v>9</v>
      </c>
      <c r="L67" s="13">
        <v>6</v>
      </c>
      <c r="M67" s="13">
        <v>18</v>
      </c>
      <c r="N67" s="13">
        <v>8</v>
      </c>
      <c r="O67" s="13">
        <v>6</v>
      </c>
      <c r="P67" s="13">
        <v>5</v>
      </c>
      <c r="Q67" s="13">
        <v>5</v>
      </c>
      <c r="R67" s="13">
        <v>6</v>
      </c>
      <c r="S67" s="13">
        <v>3</v>
      </c>
      <c r="T67" s="13">
        <v>0</v>
      </c>
      <c r="U67" s="13">
        <v>3</v>
      </c>
      <c r="V67" s="13">
        <v>8</v>
      </c>
      <c r="W67" s="13">
        <v>7</v>
      </c>
      <c r="X67" s="13">
        <v>7</v>
      </c>
      <c r="Y67" s="13">
        <v>3</v>
      </c>
      <c r="Z67" s="13">
        <v>1</v>
      </c>
      <c r="AA67" s="13">
        <v>0</v>
      </c>
      <c r="AB67" s="13">
        <v>12</v>
      </c>
      <c r="AC67" s="13">
        <v>4</v>
      </c>
      <c r="AD67" s="13">
        <v>3</v>
      </c>
      <c r="AE67" s="13">
        <v>1</v>
      </c>
      <c r="AF67" s="13">
        <v>1</v>
      </c>
      <c r="AG67" s="13">
        <v>0</v>
      </c>
      <c r="AH67" s="13">
        <v>0</v>
      </c>
      <c r="AI67" s="13">
        <v>0</v>
      </c>
      <c r="AJ67" s="13">
        <v>0</v>
      </c>
      <c r="AK67" s="13">
        <v>7</v>
      </c>
      <c r="AL67" s="8"/>
    </row>
    <row r="68" spans="1:38" x14ac:dyDescent="0.2">
      <c r="A68" s="26"/>
      <c r="B68" s="26"/>
      <c r="C68" s="14" t="s">
        <v>81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5" t="s">
        <v>226</v>
      </c>
      <c r="AE68" s="14"/>
      <c r="AF68" s="14"/>
      <c r="AG68" s="14"/>
      <c r="AH68" s="14"/>
      <c r="AI68" s="14"/>
      <c r="AJ68" s="14"/>
      <c r="AK68" s="14"/>
      <c r="AL68" s="8"/>
    </row>
    <row r="69" spans="1:38" x14ac:dyDescent="0.2">
      <c r="A69" s="29"/>
      <c r="B69" s="25" t="s">
        <v>227</v>
      </c>
      <c r="C69" s="12">
        <v>6.0639993288099998E-2</v>
      </c>
      <c r="D69" s="12">
        <v>0.13483671825560001</v>
      </c>
      <c r="E69" s="12">
        <v>2.8061430886690001E-2</v>
      </c>
      <c r="F69" s="12">
        <v>4.3106368075139997E-2</v>
      </c>
      <c r="G69" s="12">
        <v>3.5194704137130002E-2</v>
      </c>
      <c r="H69" s="12">
        <v>0.11950866574669999</v>
      </c>
      <c r="I69" s="12">
        <v>3.4242324941150003E-2</v>
      </c>
      <c r="J69" s="12">
        <v>6.4370244149460007E-2</v>
      </c>
      <c r="K69" s="12">
        <v>8.5607889324809991E-2</v>
      </c>
      <c r="L69" s="12">
        <v>4.4118973625780003E-2</v>
      </c>
      <c r="M69" s="12">
        <v>3.728123554539E-2</v>
      </c>
      <c r="N69" s="12">
        <v>0.10387342670870001</v>
      </c>
      <c r="O69" s="12">
        <v>6.4669744760489992E-2</v>
      </c>
      <c r="P69" s="12">
        <v>0</v>
      </c>
      <c r="Q69" s="12">
        <v>7.1450066958400005E-2</v>
      </c>
      <c r="R69" s="12">
        <v>0.13615495125820001</v>
      </c>
      <c r="S69" s="12">
        <v>2.4546167622980002E-2</v>
      </c>
      <c r="T69" s="12">
        <v>7.3134220962420005E-2</v>
      </c>
      <c r="U69" s="12">
        <v>1.422816204119E-2</v>
      </c>
      <c r="V69" s="12">
        <v>8.832321313357E-2</v>
      </c>
      <c r="W69" s="12">
        <v>3.40628564164E-2</v>
      </c>
      <c r="X69" s="12">
        <v>5.0876359410320003E-2</v>
      </c>
      <c r="Y69" s="12">
        <v>3.0635950905379999E-2</v>
      </c>
      <c r="Z69" s="12">
        <v>1.5475949982709999E-2</v>
      </c>
      <c r="AA69" s="12">
        <v>0.60241484559760006</v>
      </c>
      <c r="AB69" s="12">
        <v>8.1852158625029994E-2</v>
      </c>
      <c r="AC69" s="12">
        <v>0.1160211990529</v>
      </c>
      <c r="AD69" s="12">
        <v>0</v>
      </c>
      <c r="AE69" s="12">
        <v>0</v>
      </c>
      <c r="AF69" s="12">
        <v>5.553715310744E-2</v>
      </c>
      <c r="AG69" s="12">
        <v>0</v>
      </c>
      <c r="AH69" s="12">
        <v>0</v>
      </c>
      <c r="AI69" s="12">
        <v>0</v>
      </c>
      <c r="AJ69" s="12">
        <v>0</v>
      </c>
      <c r="AK69" s="12">
        <v>4.0241134749459999E-2</v>
      </c>
      <c r="AL69" s="8"/>
    </row>
    <row r="70" spans="1:38" x14ac:dyDescent="0.2">
      <c r="A70" s="26"/>
      <c r="B70" s="26"/>
      <c r="C70" s="13">
        <v>18</v>
      </c>
      <c r="D70" s="13">
        <v>6</v>
      </c>
      <c r="E70" s="13">
        <v>4</v>
      </c>
      <c r="F70" s="13">
        <v>5</v>
      </c>
      <c r="G70" s="13">
        <v>3</v>
      </c>
      <c r="H70" s="13">
        <v>1</v>
      </c>
      <c r="I70" s="13">
        <v>2</v>
      </c>
      <c r="J70" s="13">
        <v>4</v>
      </c>
      <c r="K70" s="13">
        <v>7</v>
      </c>
      <c r="L70" s="13">
        <v>4</v>
      </c>
      <c r="M70" s="13">
        <v>9</v>
      </c>
      <c r="N70" s="13">
        <v>9</v>
      </c>
      <c r="O70" s="13">
        <v>6</v>
      </c>
      <c r="P70" s="13">
        <v>0</v>
      </c>
      <c r="Q70" s="13">
        <v>4</v>
      </c>
      <c r="R70" s="13">
        <v>4</v>
      </c>
      <c r="S70" s="13">
        <v>2</v>
      </c>
      <c r="T70" s="13">
        <v>1</v>
      </c>
      <c r="U70" s="13">
        <v>1</v>
      </c>
      <c r="V70" s="13">
        <v>7</v>
      </c>
      <c r="W70" s="13">
        <v>3</v>
      </c>
      <c r="X70" s="13">
        <v>3</v>
      </c>
      <c r="Y70" s="13">
        <v>3</v>
      </c>
      <c r="Z70" s="13">
        <v>1</v>
      </c>
      <c r="AA70" s="13">
        <v>1</v>
      </c>
      <c r="AB70" s="13">
        <v>11</v>
      </c>
      <c r="AC70" s="13">
        <v>1</v>
      </c>
      <c r="AD70" s="13">
        <v>0</v>
      </c>
      <c r="AE70" s="13">
        <v>0</v>
      </c>
      <c r="AF70" s="13">
        <v>1</v>
      </c>
      <c r="AG70" s="13">
        <v>0</v>
      </c>
      <c r="AH70" s="13">
        <v>0</v>
      </c>
      <c r="AI70" s="13">
        <v>0</v>
      </c>
      <c r="AJ70" s="13">
        <v>0</v>
      </c>
      <c r="AK70" s="13">
        <v>5</v>
      </c>
      <c r="AL70" s="8"/>
    </row>
    <row r="71" spans="1:38" x14ac:dyDescent="0.2">
      <c r="A71" s="26"/>
      <c r="B71" s="26"/>
      <c r="C71" s="14" t="s">
        <v>81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5" t="s">
        <v>228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8"/>
    </row>
    <row r="72" spans="1:38" x14ac:dyDescent="0.2">
      <c r="A72" s="29"/>
      <c r="B72" s="25" t="s">
        <v>229</v>
      </c>
      <c r="C72" s="12">
        <v>1.289183486699E-2</v>
      </c>
      <c r="D72" s="12">
        <v>4.5368574065949997E-2</v>
      </c>
      <c r="E72" s="12">
        <v>4.3612148713899996E-3</v>
      </c>
      <c r="F72" s="12">
        <v>0</v>
      </c>
      <c r="G72" s="12">
        <v>0</v>
      </c>
      <c r="H72" s="12">
        <v>7.1705199447999997E-3</v>
      </c>
      <c r="I72" s="12">
        <v>0</v>
      </c>
      <c r="J72" s="12">
        <v>8.1056509914120001E-3</v>
      </c>
      <c r="K72" s="12">
        <v>1.660791078874E-2</v>
      </c>
      <c r="L72" s="12">
        <v>0</v>
      </c>
      <c r="M72" s="12">
        <v>1.121589696616E-2</v>
      </c>
      <c r="N72" s="12">
        <v>7.2602578762939992E-3</v>
      </c>
      <c r="O72" s="12">
        <v>1.7173671771890001E-2</v>
      </c>
      <c r="P72" s="12">
        <v>0</v>
      </c>
      <c r="Q72" s="12">
        <v>0</v>
      </c>
      <c r="R72" s="12">
        <v>3.047408932008E-2</v>
      </c>
      <c r="S72" s="12">
        <v>8.382634753103E-3</v>
      </c>
      <c r="T72" s="12">
        <v>0</v>
      </c>
      <c r="U72" s="12">
        <v>8.4909017272240001E-3</v>
      </c>
      <c r="V72" s="12">
        <v>0</v>
      </c>
      <c r="W72" s="12">
        <v>1.5707663446950001E-2</v>
      </c>
      <c r="X72" s="12">
        <v>1.54641224933E-2</v>
      </c>
      <c r="Y72" s="12">
        <v>5.9571223433349998E-3</v>
      </c>
      <c r="Z72" s="12">
        <v>1.5475949982709999E-2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5.8192906029599999E-2</v>
      </c>
      <c r="AG72" s="12">
        <v>0</v>
      </c>
      <c r="AH72" s="12">
        <v>0</v>
      </c>
      <c r="AI72" s="12">
        <v>7.7951226257780004E-2</v>
      </c>
      <c r="AJ72" s="12">
        <v>0</v>
      </c>
      <c r="AK72" s="12">
        <v>2.3921275317860001E-2</v>
      </c>
      <c r="AL72" s="8"/>
    </row>
    <row r="73" spans="1:38" x14ac:dyDescent="0.2">
      <c r="A73" s="26"/>
      <c r="B73" s="26"/>
      <c r="C73" s="13">
        <v>5</v>
      </c>
      <c r="D73" s="13">
        <v>4</v>
      </c>
      <c r="E73" s="13">
        <v>1</v>
      </c>
      <c r="F73" s="13">
        <v>0</v>
      </c>
      <c r="G73" s="13">
        <v>0</v>
      </c>
      <c r="H73" s="13">
        <v>1</v>
      </c>
      <c r="I73" s="13">
        <v>0</v>
      </c>
      <c r="J73" s="13">
        <v>1</v>
      </c>
      <c r="K73" s="13">
        <v>1</v>
      </c>
      <c r="L73" s="13">
        <v>0</v>
      </c>
      <c r="M73" s="13">
        <v>3</v>
      </c>
      <c r="N73" s="13">
        <v>1</v>
      </c>
      <c r="O73" s="13">
        <v>1</v>
      </c>
      <c r="P73" s="13">
        <v>0</v>
      </c>
      <c r="Q73" s="13">
        <v>0</v>
      </c>
      <c r="R73" s="13">
        <v>2</v>
      </c>
      <c r="S73" s="13">
        <v>1</v>
      </c>
      <c r="T73" s="13">
        <v>0</v>
      </c>
      <c r="U73" s="13">
        <v>1</v>
      </c>
      <c r="V73" s="13">
        <v>0</v>
      </c>
      <c r="W73" s="13">
        <v>1</v>
      </c>
      <c r="X73" s="13">
        <v>1</v>
      </c>
      <c r="Y73" s="13">
        <v>1</v>
      </c>
      <c r="Z73" s="13">
        <v>1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1</v>
      </c>
      <c r="AG73" s="13">
        <v>0</v>
      </c>
      <c r="AH73" s="13">
        <v>0</v>
      </c>
      <c r="AI73" s="13">
        <v>1</v>
      </c>
      <c r="AJ73" s="13">
        <v>0</v>
      </c>
      <c r="AK73" s="13">
        <v>3</v>
      </c>
      <c r="AL73" s="8"/>
    </row>
    <row r="74" spans="1:38" x14ac:dyDescent="0.2">
      <c r="A74" s="26"/>
      <c r="B74" s="26"/>
      <c r="C74" s="14" t="s">
        <v>81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5" t="s">
        <v>91</v>
      </c>
      <c r="AJ74" s="14"/>
      <c r="AK74" s="14"/>
      <c r="AL74" s="8"/>
    </row>
    <row r="75" spans="1:38" x14ac:dyDescent="0.2">
      <c r="A75" s="29"/>
      <c r="B75" s="25" t="s">
        <v>230</v>
      </c>
      <c r="C75" s="12">
        <v>2.0672821916379999E-3</v>
      </c>
      <c r="D75" s="12">
        <v>0</v>
      </c>
      <c r="E75" s="12">
        <v>0</v>
      </c>
      <c r="F75" s="12">
        <v>0</v>
      </c>
      <c r="G75" s="12">
        <v>6.9920451390419998E-3</v>
      </c>
      <c r="H75" s="12">
        <v>0</v>
      </c>
      <c r="I75" s="12">
        <v>0</v>
      </c>
      <c r="J75" s="12">
        <v>0</v>
      </c>
      <c r="K75" s="12">
        <v>1.243328371837E-2</v>
      </c>
      <c r="L75" s="12">
        <v>0</v>
      </c>
      <c r="M75" s="12">
        <v>3.6470579169629999E-3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1.550817597862E-2</v>
      </c>
      <c r="V75" s="12">
        <v>0</v>
      </c>
      <c r="W75" s="12">
        <v>0</v>
      </c>
      <c r="X75" s="12">
        <v>0</v>
      </c>
      <c r="Y75" s="12">
        <v>8.4765308545739996E-3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6.1914819955190001E-3</v>
      </c>
      <c r="AL75" s="8"/>
    </row>
    <row r="76" spans="1:38" x14ac:dyDescent="0.2">
      <c r="A76" s="26"/>
      <c r="B76" s="26"/>
      <c r="C76" s="13">
        <v>1</v>
      </c>
      <c r="D76" s="13">
        <v>0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1</v>
      </c>
      <c r="L76" s="13">
        <v>0</v>
      </c>
      <c r="M76" s="13">
        <v>1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1</v>
      </c>
      <c r="V76" s="13">
        <v>0</v>
      </c>
      <c r="W76" s="13">
        <v>0</v>
      </c>
      <c r="X76" s="13">
        <v>0</v>
      </c>
      <c r="Y76" s="13">
        <v>1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1</v>
      </c>
      <c r="AL76" s="8"/>
    </row>
    <row r="77" spans="1:38" x14ac:dyDescent="0.2">
      <c r="A77" s="26"/>
      <c r="B77" s="26"/>
      <c r="C77" s="14" t="s">
        <v>81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8"/>
    </row>
    <row r="78" spans="1:38" x14ac:dyDescent="0.2">
      <c r="A78" s="29"/>
      <c r="B78" s="25" t="s">
        <v>231</v>
      </c>
      <c r="C78" s="12">
        <v>2.3314400095829999E-2</v>
      </c>
      <c r="D78" s="12">
        <v>1.8389275255880001E-2</v>
      </c>
      <c r="E78" s="12">
        <v>3.4480528258339999E-2</v>
      </c>
      <c r="F78" s="12">
        <v>4.0655994143200001E-2</v>
      </c>
      <c r="G78" s="12">
        <v>6.9447520221460014E-3</v>
      </c>
      <c r="H78" s="12">
        <v>0</v>
      </c>
      <c r="I78" s="12">
        <v>6.4027651641240003E-3</v>
      </c>
      <c r="J78" s="12">
        <v>0</v>
      </c>
      <c r="K78" s="12">
        <v>5.9770887636259994E-3</v>
      </c>
      <c r="L78" s="12">
        <v>6.0489198142909997E-2</v>
      </c>
      <c r="M78" s="12">
        <v>3.447478040996E-2</v>
      </c>
      <c r="N78" s="12">
        <v>0</v>
      </c>
      <c r="O78" s="12">
        <v>3.9488043751919999E-2</v>
      </c>
      <c r="P78" s="12">
        <v>1.079146833268E-2</v>
      </c>
      <c r="Q78" s="12">
        <v>6.3559182471119996E-2</v>
      </c>
      <c r="R78" s="12">
        <v>1.759566029443E-2</v>
      </c>
      <c r="S78" s="12">
        <v>0</v>
      </c>
      <c r="T78" s="12">
        <v>0</v>
      </c>
      <c r="U78" s="12">
        <v>1.540328106378E-2</v>
      </c>
      <c r="V78" s="12">
        <v>6.4356898553270009E-2</v>
      </c>
      <c r="W78" s="12">
        <v>0</v>
      </c>
      <c r="X78" s="12">
        <v>4.4531148858199997E-2</v>
      </c>
      <c r="Y78" s="12">
        <v>0</v>
      </c>
      <c r="Z78" s="12">
        <v>0</v>
      </c>
      <c r="AA78" s="12">
        <v>0</v>
      </c>
      <c r="AB78" s="12">
        <v>1.2483117939500001E-2</v>
      </c>
      <c r="AC78" s="12">
        <v>4.7242121159149997E-2</v>
      </c>
      <c r="AD78" s="12">
        <v>0</v>
      </c>
      <c r="AE78" s="12">
        <v>8.2520751257460001E-2</v>
      </c>
      <c r="AF78" s="12">
        <v>0</v>
      </c>
      <c r="AG78" s="12">
        <v>5.4749026295579997E-2</v>
      </c>
      <c r="AH78" s="12">
        <v>0</v>
      </c>
      <c r="AI78" s="12">
        <v>0</v>
      </c>
      <c r="AJ78" s="12">
        <v>0</v>
      </c>
      <c r="AK78" s="12">
        <v>1.766604365396E-2</v>
      </c>
      <c r="AL78" s="8"/>
    </row>
    <row r="79" spans="1:38" x14ac:dyDescent="0.2">
      <c r="A79" s="26"/>
      <c r="B79" s="26"/>
      <c r="C79" s="13">
        <v>8</v>
      </c>
      <c r="D79" s="13">
        <v>2</v>
      </c>
      <c r="E79" s="13">
        <v>3</v>
      </c>
      <c r="F79" s="13">
        <v>2</v>
      </c>
      <c r="G79" s="13">
        <v>1</v>
      </c>
      <c r="H79" s="13">
        <v>0</v>
      </c>
      <c r="I79" s="13">
        <v>1</v>
      </c>
      <c r="J79" s="13">
        <v>0</v>
      </c>
      <c r="K79" s="13">
        <v>1</v>
      </c>
      <c r="L79" s="13">
        <v>4</v>
      </c>
      <c r="M79" s="13">
        <v>7</v>
      </c>
      <c r="N79" s="13">
        <v>0</v>
      </c>
      <c r="O79" s="13">
        <v>3</v>
      </c>
      <c r="P79" s="13">
        <v>1</v>
      </c>
      <c r="Q79" s="13">
        <v>2</v>
      </c>
      <c r="R79" s="13">
        <v>1</v>
      </c>
      <c r="S79" s="13">
        <v>0</v>
      </c>
      <c r="T79" s="13">
        <v>0</v>
      </c>
      <c r="U79" s="13">
        <v>1</v>
      </c>
      <c r="V79" s="13">
        <v>3</v>
      </c>
      <c r="W79" s="13">
        <v>0</v>
      </c>
      <c r="X79" s="13">
        <v>4</v>
      </c>
      <c r="Y79" s="13">
        <v>0</v>
      </c>
      <c r="Z79" s="13">
        <v>0</v>
      </c>
      <c r="AA79" s="13">
        <v>0</v>
      </c>
      <c r="AB79" s="13">
        <v>1</v>
      </c>
      <c r="AC79" s="13">
        <v>2</v>
      </c>
      <c r="AD79" s="13">
        <v>0</v>
      </c>
      <c r="AE79" s="13">
        <v>1</v>
      </c>
      <c r="AF79" s="13">
        <v>0</v>
      </c>
      <c r="AG79" s="13">
        <v>1</v>
      </c>
      <c r="AH79" s="13">
        <v>0</v>
      </c>
      <c r="AI79" s="13">
        <v>0</v>
      </c>
      <c r="AJ79" s="13">
        <v>0</v>
      </c>
      <c r="AK79" s="13">
        <v>3</v>
      </c>
      <c r="AL79" s="8"/>
    </row>
    <row r="80" spans="1:38" x14ac:dyDescent="0.2">
      <c r="A80" s="26"/>
      <c r="B80" s="26"/>
      <c r="C80" s="14" t="s">
        <v>81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8"/>
    </row>
    <row r="81" spans="1:38" x14ac:dyDescent="0.2">
      <c r="A81" s="29"/>
      <c r="B81" s="25" t="s">
        <v>232</v>
      </c>
      <c r="C81" s="12">
        <v>2.217018401592E-2</v>
      </c>
      <c r="D81" s="12">
        <v>1.5877581855269999E-2</v>
      </c>
      <c r="E81" s="12">
        <v>1.8119837529150001E-2</v>
      </c>
      <c r="F81" s="12">
        <v>4.4590593165139997E-2</v>
      </c>
      <c r="G81" s="12">
        <v>1.7168073442130002E-2</v>
      </c>
      <c r="H81" s="12">
        <v>3.2156953181109997E-2</v>
      </c>
      <c r="I81" s="12">
        <v>1.3796475748609999E-2</v>
      </c>
      <c r="J81" s="12">
        <v>1.7071434920150001E-2</v>
      </c>
      <c r="K81" s="12">
        <v>6.8073634413819998E-3</v>
      </c>
      <c r="L81" s="12">
        <v>4.6392788499069998E-2</v>
      </c>
      <c r="M81" s="12">
        <v>2.6942178483519999E-2</v>
      </c>
      <c r="N81" s="12">
        <v>1.8137248819270001E-2</v>
      </c>
      <c r="O81" s="12">
        <v>2.7709124095670001E-2</v>
      </c>
      <c r="P81" s="12">
        <v>1.079146833268E-2</v>
      </c>
      <c r="Q81" s="12">
        <v>0</v>
      </c>
      <c r="R81" s="12">
        <v>7.6994319535499999E-3</v>
      </c>
      <c r="S81" s="12">
        <v>2.684878389723E-2</v>
      </c>
      <c r="T81" s="12">
        <v>3.3751512147440002E-2</v>
      </c>
      <c r="U81" s="12">
        <v>5.6374270916369998E-2</v>
      </c>
      <c r="V81" s="12">
        <v>0</v>
      </c>
      <c r="W81" s="12">
        <v>3.6929360078620001E-2</v>
      </c>
      <c r="X81" s="12">
        <v>0</v>
      </c>
      <c r="Y81" s="12">
        <v>2.3721094246799999E-2</v>
      </c>
      <c r="Z81" s="12">
        <v>0.10275061766599999</v>
      </c>
      <c r="AA81" s="12">
        <v>0</v>
      </c>
      <c r="AB81" s="12">
        <v>3.5159822212770003E-2</v>
      </c>
      <c r="AC81" s="12">
        <v>0</v>
      </c>
      <c r="AD81" s="12">
        <v>0</v>
      </c>
      <c r="AE81" s="12">
        <v>0</v>
      </c>
      <c r="AF81" s="12">
        <v>3.3742158046699999E-2</v>
      </c>
      <c r="AG81" s="12">
        <v>0</v>
      </c>
      <c r="AH81" s="12">
        <v>0</v>
      </c>
      <c r="AI81" s="12">
        <v>0</v>
      </c>
      <c r="AJ81" s="12">
        <v>0</v>
      </c>
      <c r="AK81" s="12">
        <v>2.8020883160729999E-2</v>
      </c>
      <c r="AL81" s="8"/>
    </row>
    <row r="82" spans="1:38" x14ac:dyDescent="0.2">
      <c r="A82" s="26"/>
      <c r="B82" s="26"/>
      <c r="C82" s="13">
        <v>9</v>
      </c>
      <c r="D82" s="13">
        <v>2</v>
      </c>
      <c r="E82" s="13">
        <v>3</v>
      </c>
      <c r="F82" s="13">
        <v>3</v>
      </c>
      <c r="G82" s="13">
        <v>1</v>
      </c>
      <c r="H82" s="13">
        <v>1</v>
      </c>
      <c r="I82" s="13">
        <v>1</v>
      </c>
      <c r="J82" s="13">
        <v>2</v>
      </c>
      <c r="K82" s="13">
        <v>1</v>
      </c>
      <c r="L82" s="13">
        <v>4</v>
      </c>
      <c r="M82" s="13">
        <v>5</v>
      </c>
      <c r="N82" s="13">
        <v>4</v>
      </c>
      <c r="O82" s="13">
        <v>3</v>
      </c>
      <c r="P82" s="13">
        <v>1</v>
      </c>
      <c r="Q82" s="13">
        <v>0</v>
      </c>
      <c r="R82" s="13">
        <v>1</v>
      </c>
      <c r="S82" s="13">
        <v>1</v>
      </c>
      <c r="T82" s="13">
        <v>1</v>
      </c>
      <c r="U82" s="13">
        <v>2</v>
      </c>
      <c r="V82" s="13">
        <v>0</v>
      </c>
      <c r="W82" s="13">
        <v>5</v>
      </c>
      <c r="X82" s="13">
        <v>0</v>
      </c>
      <c r="Y82" s="13">
        <v>2</v>
      </c>
      <c r="Z82" s="13">
        <v>2</v>
      </c>
      <c r="AA82" s="13">
        <v>0</v>
      </c>
      <c r="AB82" s="13">
        <v>4</v>
      </c>
      <c r="AC82" s="13">
        <v>0</v>
      </c>
      <c r="AD82" s="13">
        <v>0</v>
      </c>
      <c r="AE82" s="13">
        <v>0</v>
      </c>
      <c r="AF82" s="13">
        <v>1</v>
      </c>
      <c r="AG82" s="13">
        <v>0</v>
      </c>
      <c r="AH82" s="13">
        <v>0</v>
      </c>
      <c r="AI82" s="13">
        <v>0</v>
      </c>
      <c r="AJ82" s="13">
        <v>0</v>
      </c>
      <c r="AK82" s="13">
        <v>4</v>
      </c>
      <c r="AL82" s="8"/>
    </row>
    <row r="83" spans="1:38" x14ac:dyDescent="0.2">
      <c r="A83" s="26"/>
      <c r="B83" s="26"/>
      <c r="C83" s="14" t="s">
        <v>81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8"/>
    </row>
    <row r="84" spans="1:38" x14ac:dyDescent="0.2">
      <c r="A84" s="29"/>
      <c r="B84" s="25" t="s">
        <v>233</v>
      </c>
      <c r="C84" s="12">
        <v>4.6665350169990003E-2</v>
      </c>
      <c r="D84" s="12">
        <v>6.0862050050189999E-2</v>
      </c>
      <c r="E84" s="12">
        <v>7.8075498513720004E-2</v>
      </c>
      <c r="F84" s="12">
        <v>0</v>
      </c>
      <c r="G84" s="12">
        <v>3.5941324574639999E-2</v>
      </c>
      <c r="H84" s="12">
        <v>5.1299212381809997E-2</v>
      </c>
      <c r="I84" s="12">
        <v>3.7282132952889999E-2</v>
      </c>
      <c r="J84" s="12">
        <v>3.9731247082990001E-2</v>
      </c>
      <c r="K84" s="12">
        <v>7.36367962875E-2</v>
      </c>
      <c r="L84" s="12">
        <v>2.246352204855E-2</v>
      </c>
      <c r="M84" s="12">
        <v>3.3525426525240001E-2</v>
      </c>
      <c r="N84" s="12">
        <v>5.2889477703319997E-2</v>
      </c>
      <c r="O84" s="12">
        <v>1.6520582417640001E-2</v>
      </c>
      <c r="P84" s="12">
        <v>9.8637578504819995E-2</v>
      </c>
      <c r="Q84" s="12">
        <v>3.121880381399E-2</v>
      </c>
      <c r="R84" s="12">
        <v>4.4921844037460003E-2</v>
      </c>
      <c r="S84" s="12">
        <v>2.9232913072830002E-2</v>
      </c>
      <c r="T84" s="12">
        <v>8.7827988233579998E-2</v>
      </c>
      <c r="U84" s="12">
        <v>8.4570781221180003E-2</v>
      </c>
      <c r="V84" s="12">
        <v>2.8838433666389999E-2</v>
      </c>
      <c r="W84" s="12">
        <v>5.5313066350039998E-2</v>
      </c>
      <c r="X84" s="12">
        <v>3.9151195034389998E-2</v>
      </c>
      <c r="Y84" s="12">
        <v>4.9474261609990001E-2</v>
      </c>
      <c r="Z84" s="12">
        <v>2.164941543565E-2</v>
      </c>
      <c r="AA84" s="12">
        <v>0</v>
      </c>
      <c r="AB84" s="12">
        <v>5.0878244821430003E-2</v>
      </c>
      <c r="AC84" s="12">
        <v>6.9612719431739996E-3</v>
      </c>
      <c r="AD84" s="12">
        <v>0</v>
      </c>
      <c r="AE84" s="12">
        <v>2.3897671434860001E-2</v>
      </c>
      <c r="AF84" s="12">
        <v>0.14861870520879999</v>
      </c>
      <c r="AG84" s="12">
        <v>0</v>
      </c>
      <c r="AH84" s="12">
        <v>0</v>
      </c>
      <c r="AI84" s="12">
        <v>0</v>
      </c>
      <c r="AJ84" s="12">
        <v>0.72178344656639992</v>
      </c>
      <c r="AK84" s="12">
        <v>4.5927211992059999E-2</v>
      </c>
      <c r="AL84" s="8"/>
    </row>
    <row r="85" spans="1:38" x14ac:dyDescent="0.2">
      <c r="A85" s="26"/>
      <c r="B85" s="26"/>
      <c r="C85" s="13">
        <v>15</v>
      </c>
      <c r="D85" s="13">
        <v>5</v>
      </c>
      <c r="E85" s="13">
        <v>7</v>
      </c>
      <c r="F85" s="13">
        <v>0</v>
      </c>
      <c r="G85" s="13">
        <v>3</v>
      </c>
      <c r="H85" s="13">
        <v>2</v>
      </c>
      <c r="I85" s="13">
        <v>2</v>
      </c>
      <c r="J85" s="13">
        <v>2</v>
      </c>
      <c r="K85" s="13">
        <v>5</v>
      </c>
      <c r="L85" s="13">
        <v>2</v>
      </c>
      <c r="M85" s="13">
        <v>6</v>
      </c>
      <c r="N85" s="13">
        <v>7</v>
      </c>
      <c r="O85" s="13">
        <v>2</v>
      </c>
      <c r="P85" s="13">
        <v>2</v>
      </c>
      <c r="Q85" s="13">
        <v>1</v>
      </c>
      <c r="R85" s="13">
        <v>3</v>
      </c>
      <c r="S85" s="13">
        <v>2</v>
      </c>
      <c r="T85" s="13">
        <v>1</v>
      </c>
      <c r="U85" s="13">
        <v>4</v>
      </c>
      <c r="V85" s="13">
        <v>1</v>
      </c>
      <c r="W85" s="13">
        <v>4</v>
      </c>
      <c r="X85" s="13">
        <v>3</v>
      </c>
      <c r="Y85" s="13">
        <v>4</v>
      </c>
      <c r="Z85" s="13">
        <v>1</v>
      </c>
      <c r="AA85" s="13">
        <v>0</v>
      </c>
      <c r="AB85" s="13">
        <v>4</v>
      </c>
      <c r="AC85" s="13">
        <v>1</v>
      </c>
      <c r="AD85" s="13">
        <v>0</v>
      </c>
      <c r="AE85" s="13">
        <v>1</v>
      </c>
      <c r="AF85" s="13">
        <v>3</v>
      </c>
      <c r="AG85" s="13">
        <v>0</v>
      </c>
      <c r="AH85" s="13">
        <v>0</v>
      </c>
      <c r="AI85" s="13">
        <v>0</v>
      </c>
      <c r="AJ85" s="13">
        <v>1</v>
      </c>
      <c r="AK85" s="13">
        <v>5</v>
      </c>
      <c r="AL85" s="8"/>
    </row>
    <row r="86" spans="1:38" x14ac:dyDescent="0.2">
      <c r="A86" s="26"/>
      <c r="B86" s="26"/>
      <c r="C86" s="14" t="s">
        <v>81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5" t="s">
        <v>117</v>
      </c>
      <c r="AG86" s="14"/>
      <c r="AH86" s="14"/>
      <c r="AI86" s="14"/>
      <c r="AJ86" s="15" t="s">
        <v>234</v>
      </c>
      <c r="AK86" s="14"/>
      <c r="AL86" s="8"/>
    </row>
    <row r="87" spans="1:38" x14ac:dyDescent="0.2">
      <c r="A87" s="29"/>
      <c r="B87" s="25" t="s">
        <v>235</v>
      </c>
      <c r="C87" s="12">
        <v>8.5846577007520006E-2</v>
      </c>
      <c r="D87" s="12">
        <v>9.4280115494920005E-2</v>
      </c>
      <c r="E87" s="12">
        <v>5.245952613945E-2</v>
      </c>
      <c r="F87" s="12">
        <v>5.9879277229200001E-2</v>
      </c>
      <c r="G87" s="12">
        <v>0.1240603548537</v>
      </c>
      <c r="H87" s="12">
        <v>6.6032007226740005E-2</v>
      </c>
      <c r="I87" s="12">
        <v>0.1805340340487</v>
      </c>
      <c r="J87" s="12">
        <v>7.6997566363569997E-2</v>
      </c>
      <c r="K87" s="12">
        <v>3.9670166334060002E-2</v>
      </c>
      <c r="L87" s="12">
        <v>6.9018206994869991E-2</v>
      </c>
      <c r="M87" s="12">
        <v>0.1081874247651</v>
      </c>
      <c r="N87" s="12">
        <v>6.447341873274999E-2</v>
      </c>
      <c r="O87" s="12">
        <v>0.14124866096899999</v>
      </c>
      <c r="P87" s="12">
        <v>5.9719045936370001E-2</v>
      </c>
      <c r="Q87" s="12">
        <v>4.2981077627770002E-2</v>
      </c>
      <c r="R87" s="12">
        <v>3.5959111150110003E-2</v>
      </c>
      <c r="S87" s="12">
        <v>0.12495727193180001</v>
      </c>
      <c r="T87" s="12">
        <v>0.25344208264059997</v>
      </c>
      <c r="U87" s="12">
        <v>4.1193405632150001E-2</v>
      </c>
      <c r="V87" s="12">
        <v>4.0741385364250003E-2</v>
      </c>
      <c r="W87" s="12">
        <v>0.1013174358002</v>
      </c>
      <c r="X87" s="12">
        <v>7.3561587437090001E-2</v>
      </c>
      <c r="Y87" s="12">
        <v>9.8071350910090005E-2</v>
      </c>
      <c r="Z87" s="12">
        <v>0.1114903674329</v>
      </c>
      <c r="AA87" s="12">
        <v>0.28632804613809998</v>
      </c>
      <c r="AB87" s="12">
        <v>9.605940864135E-2</v>
      </c>
      <c r="AC87" s="12">
        <v>9.5510966815780002E-2</v>
      </c>
      <c r="AD87" s="12">
        <v>0</v>
      </c>
      <c r="AE87" s="12">
        <v>3.299382059086E-2</v>
      </c>
      <c r="AF87" s="12">
        <v>4.8156008247259997E-2</v>
      </c>
      <c r="AG87" s="12">
        <v>0.10050003288290001</v>
      </c>
      <c r="AH87" s="12">
        <v>0</v>
      </c>
      <c r="AI87" s="12">
        <v>0</v>
      </c>
      <c r="AJ87" s="12">
        <v>0</v>
      </c>
      <c r="AK87" s="12">
        <v>9.8326460218690001E-2</v>
      </c>
      <c r="AL87" s="8"/>
    </row>
    <row r="88" spans="1:38" x14ac:dyDescent="0.2">
      <c r="A88" s="26"/>
      <c r="B88" s="26"/>
      <c r="C88" s="13">
        <v>27</v>
      </c>
      <c r="D88" s="13">
        <v>9</v>
      </c>
      <c r="E88" s="13">
        <v>5</v>
      </c>
      <c r="F88" s="13">
        <v>3</v>
      </c>
      <c r="G88" s="13">
        <v>10</v>
      </c>
      <c r="H88" s="13">
        <v>1</v>
      </c>
      <c r="I88" s="13">
        <v>8</v>
      </c>
      <c r="J88" s="13">
        <v>5</v>
      </c>
      <c r="K88" s="13">
        <v>4</v>
      </c>
      <c r="L88" s="13">
        <v>7</v>
      </c>
      <c r="M88" s="13">
        <v>21</v>
      </c>
      <c r="N88" s="13">
        <v>6</v>
      </c>
      <c r="O88" s="13">
        <v>8</v>
      </c>
      <c r="P88" s="13">
        <v>4</v>
      </c>
      <c r="Q88" s="13">
        <v>3</v>
      </c>
      <c r="R88" s="13">
        <v>2</v>
      </c>
      <c r="S88" s="13">
        <v>7</v>
      </c>
      <c r="T88" s="13">
        <v>2</v>
      </c>
      <c r="U88" s="13">
        <v>1</v>
      </c>
      <c r="V88" s="13">
        <v>3</v>
      </c>
      <c r="W88" s="13">
        <v>8</v>
      </c>
      <c r="X88" s="13">
        <v>5</v>
      </c>
      <c r="Y88" s="13">
        <v>8</v>
      </c>
      <c r="Z88" s="13">
        <v>1</v>
      </c>
      <c r="AA88" s="13">
        <v>2</v>
      </c>
      <c r="AB88" s="13">
        <v>10</v>
      </c>
      <c r="AC88" s="13">
        <v>6</v>
      </c>
      <c r="AD88" s="13">
        <v>0</v>
      </c>
      <c r="AE88" s="13">
        <v>1</v>
      </c>
      <c r="AF88" s="13">
        <v>2</v>
      </c>
      <c r="AG88" s="13">
        <v>1</v>
      </c>
      <c r="AH88" s="13">
        <v>0</v>
      </c>
      <c r="AI88" s="13">
        <v>0</v>
      </c>
      <c r="AJ88" s="13">
        <v>0</v>
      </c>
      <c r="AK88" s="13">
        <v>7</v>
      </c>
      <c r="AL88" s="8"/>
    </row>
    <row r="89" spans="1:38" x14ac:dyDescent="0.2">
      <c r="A89" s="26"/>
      <c r="B89" s="26"/>
      <c r="C89" s="14" t="s">
        <v>81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8"/>
    </row>
    <row r="90" spans="1:38" x14ac:dyDescent="0.2">
      <c r="A90" s="29"/>
      <c r="B90" s="25" t="s">
        <v>236</v>
      </c>
      <c r="C90" s="12">
        <v>7.1330864653919995E-2</v>
      </c>
      <c r="D90" s="12">
        <v>2.7753155432150001E-2</v>
      </c>
      <c r="E90" s="12">
        <v>8.8677901539229997E-2</v>
      </c>
      <c r="F90" s="12">
        <v>0.12518339586509999</v>
      </c>
      <c r="G90" s="12">
        <v>6.0503310544119997E-2</v>
      </c>
      <c r="H90" s="12">
        <v>6.1213908767260003E-2</v>
      </c>
      <c r="I90" s="12">
        <v>7.3112456035379997E-2</v>
      </c>
      <c r="J90" s="12">
        <v>5.8546178197979998E-2</v>
      </c>
      <c r="K90" s="12">
        <v>8.6970087731099988E-2</v>
      </c>
      <c r="L90" s="12">
        <v>8.8748098821269994E-2</v>
      </c>
      <c r="M90" s="12">
        <v>7.8520823848560004E-2</v>
      </c>
      <c r="N90" s="12">
        <v>6.0601938470169987E-2</v>
      </c>
      <c r="O90" s="12">
        <v>9.6632752755370005E-2</v>
      </c>
      <c r="P90" s="12">
        <v>0</v>
      </c>
      <c r="Q90" s="12">
        <v>0.13415501437460001</v>
      </c>
      <c r="R90" s="12">
        <v>2.3767432364300001E-2</v>
      </c>
      <c r="S90" s="12">
        <v>0.12836044512379999</v>
      </c>
      <c r="T90" s="12">
        <v>0</v>
      </c>
      <c r="U90" s="12">
        <v>4.9103732515280003E-2</v>
      </c>
      <c r="V90" s="12">
        <v>0.1107202370074</v>
      </c>
      <c r="W90" s="12">
        <v>7.838056327989E-2</v>
      </c>
      <c r="X90" s="12">
        <v>6.0672753888649997E-2</v>
      </c>
      <c r="Y90" s="12">
        <v>7.3634938934089997E-2</v>
      </c>
      <c r="Z90" s="12">
        <v>0</v>
      </c>
      <c r="AA90" s="12">
        <v>0</v>
      </c>
      <c r="AB90" s="12">
        <v>0.1065549129538</v>
      </c>
      <c r="AC90" s="12">
        <v>1.34545802996E-2</v>
      </c>
      <c r="AD90" s="12">
        <v>0</v>
      </c>
      <c r="AE90" s="12">
        <v>0.15833478469180001</v>
      </c>
      <c r="AF90" s="12">
        <v>6.0255993664029998E-2</v>
      </c>
      <c r="AG90" s="12">
        <v>5.5121862084720002E-2</v>
      </c>
      <c r="AH90" s="12">
        <v>9.4632278830309988E-2</v>
      </c>
      <c r="AI90" s="12">
        <v>0.26338120785750002</v>
      </c>
      <c r="AJ90" s="12">
        <v>0</v>
      </c>
      <c r="AK90" s="12">
        <v>5.2918865047499999E-2</v>
      </c>
      <c r="AL90" s="8"/>
    </row>
    <row r="91" spans="1:38" x14ac:dyDescent="0.2">
      <c r="A91" s="26"/>
      <c r="B91" s="26"/>
      <c r="C91" s="13">
        <v>23</v>
      </c>
      <c r="D91" s="13">
        <v>4</v>
      </c>
      <c r="E91" s="13">
        <v>6</v>
      </c>
      <c r="F91" s="13">
        <v>6</v>
      </c>
      <c r="G91" s="13">
        <v>7</v>
      </c>
      <c r="H91" s="13">
        <v>1</v>
      </c>
      <c r="I91" s="13">
        <v>4</v>
      </c>
      <c r="J91" s="13">
        <v>3</v>
      </c>
      <c r="K91" s="13">
        <v>6</v>
      </c>
      <c r="L91" s="13">
        <v>8</v>
      </c>
      <c r="M91" s="13">
        <v>14</v>
      </c>
      <c r="N91" s="13">
        <v>8</v>
      </c>
      <c r="O91" s="13">
        <v>8</v>
      </c>
      <c r="P91" s="13">
        <v>0</v>
      </c>
      <c r="Q91" s="13">
        <v>5</v>
      </c>
      <c r="R91" s="13">
        <v>2</v>
      </c>
      <c r="S91" s="13">
        <v>6</v>
      </c>
      <c r="T91" s="13">
        <v>0</v>
      </c>
      <c r="U91" s="13">
        <v>2</v>
      </c>
      <c r="V91" s="13">
        <v>8</v>
      </c>
      <c r="W91" s="13">
        <v>6</v>
      </c>
      <c r="X91" s="13">
        <v>2</v>
      </c>
      <c r="Y91" s="13">
        <v>6</v>
      </c>
      <c r="Z91" s="13">
        <v>0</v>
      </c>
      <c r="AA91" s="13">
        <v>0</v>
      </c>
      <c r="AB91" s="13">
        <v>11</v>
      </c>
      <c r="AC91" s="13">
        <v>1</v>
      </c>
      <c r="AD91" s="13">
        <v>0</v>
      </c>
      <c r="AE91" s="13">
        <v>3</v>
      </c>
      <c r="AF91" s="13">
        <v>1</v>
      </c>
      <c r="AG91" s="13">
        <v>1</v>
      </c>
      <c r="AH91" s="13">
        <v>1</v>
      </c>
      <c r="AI91" s="13">
        <v>1</v>
      </c>
      <c r="AJ91" s="13">
        <v>0</v>
      </c>
      <c r="AK91" s="13">
        <v>4</v>
      </c>
      <c r="AL91" s="8"/>
    </row>
    <row r="92" spans="1:38" x14ac:dyDescent="0.2">
      <c r="A92" s="26"/>
      <c r="B92" s="26"/>
      <c r="C92" s="14" t="s">
        <v>81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8"/>
    </row>
    <row r="93" spans="1:38" x14ac:dyDescent="0.2">
      <c r="A93" s="29"/>
      <c r="B93" s="25" t="s">
        <v>237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8"/>
    </row>
    <row r="94" spans="1:38" x14ac:dyDescent="0.2">
      <c r="A94" s="26"/>
      <c r="B94" s="26"/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8"/>
    </row>
    <row r="95" spans="1:38" x14ac:dyDescent="0.2">
      <c r="A95" s="26"/>
      <c r="B95" s="26"/>
      <c r="C95" s="14" t="s">
        <v>81</v>
      </c>
      <c r="D95" s="14" t="s">
        <v>81</v>
      </c>
      <c r="E95" s="14" t="s">
        <v>81</v>
      </c>
      <c r="F95" s="14" t="s">
        <v>81</v>
      </c>
      <c r="G95" s="14" t="s">
        <v>81</v>
      </c>
      <c r="H95" s="14" t="s">
        <v>81</v>
      </c>
      <c r="I95" s="14" t="s">
        <v>81</v>
      </c>
      <c r="J95" s="14" t="s">
        <v>81</v>
      </c>
      <c r="K95" s="14" t="s">
        <v>81</v>
      </c>
      <c r="L95" s="14" t="s">
        <v>81</v>
      </c>
      <c r="M95" s="14" t="s">
        <v>81</v>
      </c>
      <c r="N95" s="14" t="s">
        <v>81</v>
      </c>
      <c r="O95" s="14" t="s">
        <v>81</v>
      </c>
      <c r="P95" s="14" t="s">
        <v>81</v>
      </c>
      <c r="Q95" s="14" t="s">
        <v>81</v>
      </c>
      <c r="R95" s="14" t="s">
        <v>81</v>
      </c>
      <c r="S95" s="14" t="s">
        <v>81</v>
      </c>
      <c r="T95" s="14" t="s">
        <v>81</v>
      </c>
      <c r="U95" s="14" t="s">
        <v>81</v>
      </c>
      <c r="V95" s="14" t="s">
        <v>81</v>
      </c>
      <c r="W95" s="14" t="s">
        <v>81</v>
      </c>
      <c r="X95" s="14" t="s">
        <v>81</v>
      </c>
      <c r="Y95" s="14" t="s">
        <v>81</v>
      </c>
      <c r="Z95" s="14" t="s">
        <v>81</v>
      </c>
      <c r="AA95" s="14" t="s">
        <v>81</v>
      </c>
      <c r="AB95" s="14" t="s">
        <v>81</v>
      </c>
      <c r="AC95" s="14" t="s">
        <v>81</v>
      </c>
      <c r="AD95" s="14" t="s">
        <v>81</v>
      </c>
      <c r="AE95" s="14" t="s">
        <v>81</v>
      </c>
      <c r="AF95" s="14" t="s">
        <v>81</v>
      </c>
      <c r="AG95" s="14" t="s">
        <v>81</v>
      </c>
      <c r="AH95" s="14" t="s">
        <v>81</v>
      </c>
      <c r="AI95" s="14" t="s">
        <v>81</v>
      </c>
      <c r="AJ95" s="14" t="s">
        <v>81</v>
      </c>
      <c r="AK95" s="14" t="s">
        <v>81</v>
      </c>
      <c r="AL95" s="8"/>
    </row>
    <row r="96" spans="1:38" x14ac:dyDescent="0.2">
      <c r="A96" s="29"/>
      <c r="B96" s="25" t="s">
        <v>238</v>
      </c>
      <c r="C96" s="12">
        <v>1.2379849637829999E-3</v>
      </c>
      <c r="D96" s="12">
        <v>4.7759978201009998E-3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5.4888774289270003E-3</v>
      </c>
      <c r="M96" s="12">
        <v>2.1840283254539999E-3</v>
      </c>
      <c r="N96" s="12">
        <v>0</v>
      </c>
      <c r="O96" s="12">
        <v>0</v>
      </c>
      <c r="P96" s="12">
        <v>0</v>
      </c>
      <c r="Q96" s="12">
        <v>0</v>
      </c>
      <c r="R96" s="12">
        <v>5.7736351464720004E-3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6.9328487938129998E-3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3.7077480979559999E-3</v>
      </c>
      <c r="AL96" s="8"/>
    </row>
    <row r="97" spans="1:38" x14ac:dyDescent="0.2">
      <c r="A97" s="26"/>
      <c r="B97" s="26"/>
      <c r="C97" s="13">
        <v>1</v>
      </c>
      <c r="D97" s="13">
        <v>1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1</v>
      </c>
      <c r="M97" s="13">
        <v>1</v>
      </c>
      <c r="N97" s="13">
        <v>0</v>
      </c>
      <c r="O97" s="13">
        <v>0</v>
      </c>
      <c r="P97" s="13">
        <v>0</v>
      </c>
      <c r="Q97" s="13">
        <v>0</v>
      </c>
      <c r="R97" s="13">
        <v>1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1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1</v>
      </c>
      <c r="AL97" s="8"/>
    </row>
    <row r="98" spans="1:38" x14ac:dyDescent="0.2">
      <c r="A98" s="26"/>
      <c r="B98" s="26"/>
      <c r="C98" s="14" t="s">
        <v>81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8"/>
    </row>
    <row r="99" spans="1:38" x14ac:dyDescent="0.2">
      <c r="A99" s="29"/>
      <c r="B99" s="25" t="s">
        <v>239</v>
      </c>
      <c r="C99" s="12">
        <v>1.9372043467050001E-2</v>
      </c>
      <c r="D99" s="12">
        <v>6.0286299966069998E-3</v>
      </c>
      <c r="E99" s="12">
        <v>3.043892820467E-2</v>
      </c>
      <c r="F99" s="12">
        <v>2.395925660822E-2</v>
      </c>
      <c r="G99" s="12">
        <v>1.8476369547179999E-2</v>
      </c>
      <c r="H99" s="12">
        <v>0</v>
      </c>
      <c r="I99" s="12">
        <v>2.547955293734E-2</v>
      </c>
      <c r="J99" s="12">
        <v>0</v>
      </c>
      <c r="K99" s="12">
        <v>9.3984440573630004E-3</v>
      </c>
      <c r="L99" s="12">
        <v>4.2263549017449997E-2</v>
      </c>
      <c r="M99" s="12">
        <v>2.7519753654230001E-2</v>
      </c>
      <c r="N99" s="12">
        <v>0</v>
      </c>
      <c r="O99" s="12">
        <v>3.08067891095E-2</v>
      </c>
      <c r="P99" s="12">
        <v>1.6111903195610001E-2</v>
      </c>
      <c r="Q99" s="12">
        <v>9.3656411441970008E-3</v>
      </c>
      <c r="R99" s="12">
        <v>3.5253001072949999E-2</v>
      </c>
      <c r="S99" s="12">
        <v>1.282870339851E-2</v>
      </c>
      <c r="T99" s="12">
        <v>0</v>
      </c>
      <c r="U99" s="12">
        <v>0</v>
      </c>
      <c r="V99" s="12">
        <v>4.6965715511490001E-2</v>
      </c>
      <c r="W99" s="12">
        <v>4.7122990340850001E-3</v>
      </c>
      <c r="X99" s="12">
        <v>8.7511723779280012E-3</v>
      </c>
      <c r="Y99" s="12">
        <v>1.8233445188099998E-2</v>
      </c>
      <c r="Z99" s="12">
        <v>0</v>
      </c>
      <c r="AA99" s="12">
        <v>0</v>
      </c>
      <c r="AB99" s="12">
        <v>3.74493538185E-3</v>
      </c>
      <c r="AC99" s="12">
        <v>4.5056715167640003E-2</v>
      </c>
      <c r="AD99" s="12">
        <v>0</v>
      </c>
      <c r="AE99" s="12">
        <v>0</v>
      </c>
      <c r="AF99" s="12">
        <v>0</v>
      </c>
      <c r="AG99" s="12">
        <v>3.017984285375E-2</v>
      </c>
      <c r="AH99" s="12">
        <v>0</v>
      </c>
      <c r="AI99" s="12">
        <v>0</v>
      </c>
      <c r="AJ99" s="12">
        <v>0.27821655343360002</v>
      </c>
      <c r="AK99" s="12">
        <v>2.4617877934140001E-2</v>
      </c>
      <c r="AL99" s="8"/>
    </row>
    <row r="100" spans="1:38" x14ac:dyDescent="0.2">
      <c r="A100" s="26"/>
      <c r="B100" s="26"/>
      <c r="C100" s="13">
        <v>9</v>
      </c>
      <c r="D100" s="13">
        <v>1</v>
      </c>
      <c r="E100" s="13">
        <v>4</v>
      </c>
      <c r="F100" s="13">
        <v>2</v>
      </c>
      <c r="G100" s="13">
        <v>2</v>
      </c>
      <c r="H100" s="13">
        <v>0</v>
      </c>
      <c r="I100" s="13">
        <v>1</v>
      </c>
      <c r="J100" s="13">
        <v>0</v>
      </c>
      <c r="K100" s="13">
        <v>1</v>
      </c>
      <c r="L100" s="13">
        <v>6</v>
      </c>
      <c r="M100" s="13">
        <v>8</v>
      </c>
      <c r="N100" s="13">
        <v>0</v>
      </c>
      <c r="O100" s="13">
        <v>3</v>
      </c>
      <c r="P100" s="13">
        <v>1</v>
      </c>
      <c r="Q100" s="13">
        <v>1</v>
      </c>
      <c r="R100" s="13">
        <v>3</v>
      </c>
      <c r="S100" s="13">
        <v>1</v>
      </c>
      <c r="T100" s="13">
        <v>0</v>
      </c>
      <c r="U100" s="13">
        <v>0</v>
      </c>
      <c r="V100" s="13">
        <v>4</v>
      </c>
      <c r="W100" s="13">
        <v>1</v>
      </c>
      <c r="X100" s="13">
        <v>1</v>
      </c>
      <c r="Y100" s="13">
        <v>2</v>
      </c>
      <c r="Z100" s="13">
        <v>0</v>
      </c>
      <c r="AA100" s="13">
        <v>0</v>
      </c>
      <c r="AB100" s="13">
        <v>1</v>
      </c>
      <c r="AC100" s="13">
        <v>3</v>
      </c>
      <c r="AD100" s="13">
        <v>0</v>
      </c>
      <c r="AE100" s="13">
        <v>0</v>
      </c>
      <c r="AF100" s="13">
        <v>0</v>
      </c>
      <c r="AG100" s="13">
        <v>1</v>
      </c>
      <c r="AH100" s="13">
        <v>0</v>
      </c>
      <c r="AI100" s="13">
        <v>0</v>
      </c>
      <c r="AJ100" s="13">
        <v>1</v>
      </c>
      <c r="AK100" s="13">
        <v>3</v>
      </c>
      <c r="AL100" s="8"/>
    </row>
    <row r="101" spans="1:38" x14ac:dyDescent="0.2">
      <c r="A101" s="26"/>
      <c r="B101" s="26"/>
      <c r="C101" s="14" t="s">
        <v>81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5" t="s">
        <v>117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5" t="s">
        <v>97</v>
      </c>
      <c r="AK101" s="14"/>
      <c r="AL101" s="8"/>
    </row>
    <row r="102" spans="1:38" x14ac:dyDescent="0.2">
      <c r="A102" s="29"/>
      <c r="B102" s="25" t="s">
        <v>27</v>
      </c>
      <c r="C102" s="12">
        <v>1</v>
      </c>
      <c r="D102" s="12">
        <v>1</v>
      </c>
      <c r="E102" s="12">
        <v>1</v>
      </c>
      <c r="F102" s="12">
        <v>1</v>
      </c>
      <c r="G102" s="12">
        <v>1</v>
      </c>
      <c r="H102" s="12">
        <v>1</v>
      </c>
      <c r="I102" s="12">
        <v>1</v>
      </c>
      <c r="J102" s="12">
        <v>1</v>
      </c>
      <c r="K102" s="12">
        <v>1</v>
      </c>
      <c r="L102" s="12">
        <v>1</v>
      </c>
      <c r="M102" s="12">
        <v>1</v>
      </c>
      <c r="N102" s="12">
        <v>1</v>
      </c>
      <c r="O102" s="12">
        <v>1</v>
      </c>
      <c r="P102" s="12">
        <v>1</v>
      </c>
      <c r="Q102" s="12">
        <v>1</v>
      </c>
      <c r="R102" s="12">
        <v>1</v>
      </c>
      <c r="S102" s="12">
        <v>1</v>
      </c>
      <c r="T102" s="12">
        <v>1</v>
      </c>
      <c r="U102" s="12">
        <v>1</v>
      </c>
      <c r="V102" s="12">
        <v>1</v>
      </c>
      <c r="W102" s="12">
        <v>1</v>
      </c>
      <c r="X102" s="12">
        <v>1</v>
      </c>
      <c r="Y102" s="12">
        <v>1</v>
      </c>
      <c r="Z102" s="12">
        <v>1</v>
      </c>
      <c r="AA102" s="12">
        <v>1</v>
      </c>
      <c r="AB102" s="12">
        <v>1</v>
      </c>
      <c r="AC102" s="12">
        <v>1</v>
      </c>
      <c r="AD102" s="12">
        <v>1</v>
      </c>
      <c r="AE102" s="12">
        <v>1</v>
      </c>
      <c r="AF102" s="12">
        <v>1</v>
      </c>
      <c r="AG102" s="12">
        <v>1</v>
      </c>
      <c r="AH102" s="12">
        <v>1</v>
      </c>
      <c r="AI102" s="12">
        <v>1</v>
      </c>
      <c r="AJ102" s="12">
        <v>1</v>
      </c>
      <c r="AK102" s="12">
        <v>1</v>
      </c>
      <c r="AL102" s="8"/>
    </row>
    <row r="103" spans="1:38" x14ac:dyDescent="0.2">
      <c r="A103" s="26"/>
      <c r="B103" s="26"/>
      <c r="C103" s="13">
        <v>316</v>
      </c>
      <c r="D103" s="13">
        <v>86</v>
      </c>
      <c r="E103" s="13">
        <v>80</v>
      </c>
      <c r="F103" s="13">
        <v>61</v>
      </c>
      <c r="G103" s="13">
        <v>89</v>
      </c>
      <c r="H103" s="13">
        <v>22</v>
      </c>
      <c r="I103" s="13">
        <v>46</v>
      </c>
      <c r="J103" s="13">
        <v>65</v>
      </c>
      <c r="K103" s="13">
        <v>70</v>
      </c>
      <c r="L103" s="13">
        <v>88</v>
      </c>
      <c r="M103" s="13">
        <v>201</v>
      </c>
      <c r="N103" s="13">
        <v>101</v>
      </c>
      <c r="O103" s="13">
        <v>82</v>
      </c>
      <c r="P103" s="13">
        <v>29</v>
      </c>
      <c r="Q103" s="13">
        <v>53</v>
      </c>
      <c r="R103" s="13">
        <v>58</v>
      </c>
      <c r="S103" s="13">
        <v>48</v>
      </c>
      <c r="T103" s="13">
        <v>10</v>
      </c>
      <c r="U103" s="13">
        <v>36</v>
      </c>
      <c r="V103" s="13">
        <v>68</v>
      </c>
      <c r="W103" s="13">
        <v>94</v>
      </c>
      <c r="X103" s="13">
        <v>53</v>
      </c>
      <c r="Y103" s="13">
        <v>66</v>
      </c>
      <c r="Z103" s="13">
        <v>17</v>
      </c>
      <c r="AA103" s="13">
        <v>4</v>
      </c>
      <c r="AB103" s="13">
        <v>116</v>
      </c>
      <c r="AC103" s="13">
        <v>44</v>
      </c>
      <c r="AD103" s="13">
        <v>4</v>
      </c>
      <c r="AE103" s="13">
        <v>18</v>
      </c>
      <c r="AF103" s="13">
        <v>23</v>
      </c>
      <c r="AG103" s="13">
        <v>13</v>
      </c>
      <c r="AH103" s="13">
        <v>2</v>
      </c>
      <c r="AI103" s="13">
        <v>4</v>
      </c>
      <c r="AJ103" s="13">
        <v>2</v>
      </c>
      <c r="AK103" s="13">
        <v>90</v>
      </c>
      <c r="AL103" s="8"/>
    </row>
    <row r="104" spans="1:38" x14ac:dyDescent="0.2">
      <c r="A104" s="26"/>
      <c r="B104" s="26"/>
      <c r="C104" s="14" t="s">
        <v>81</v>
      </c>
      <c r="D104" s="14" t="s">
        <v>81</v>
      </c>
      <c r="E104" s="14" t="s">
        <v>81</v>
      </c>
      <c r="F104" s="14" t="s">
        <v>81</v>
      </c>
      <c r="G104" s="14" t="s">
        <v>81</v>
      </c>
      <c r="H104" s="14" t="s">
        <v>81</v>
      </c>
      <c r="I104" s="14" t="s">
        <v>81</v>
      </c>
      <c r="J104" s="14" t="s">
        <v>81</v>
      </c>
      <c r="K104" s="14" t="s">
        <v>81</v>
      </c>
      <c r="L104" s="14" t="s">
        <v>81</v>
      </c>
      <c r="M104" s="14" t="s">
        <v>81</v>
      </c>
      <c r="N104" s="14" t="s">
        <v>81</v>
      </c>
      <c r="O104" s="14" t="s">
        <v>81</v>
      </c>
      <c r="P104" s="14" t="s">
        <v>81</v>
      </c>
      <c r="Q104" s="14" t="s">
        <v>81</v>
      </c>
      <c r="R104" s="14" t="s">
        <v>81</v>
      </c>
      <c r="S104" s="14" t="s">
        <v>81</v>
      </c>
      <c r="T104" s="14" t="s">
        <v>81</v>
      </c>
      <c r="U104" s="14" t="s">
        <v>81</v>
      </c>
      <c r="V104" s="14" t="s">
        <v>81</v>
      </c>
      <c r="W104" s="14" t="s">
        <v>81</v>
      </c>
      <c r="X104" s="14" t="s">
        <v>81</v>
      </c>
      <c r="Y104" s="14" t="s">
        <v>81</v>
      </c>
      <c r="Z104" s="14" t="s">
        <v>81</v>
      </c>
      <c r="AA104" s="14" t="s">
        <v>81</v>
      </c>
      <c r="AB104" s="14" t="s">
        <v>81</v>
      </c>
      <c r="AC104" s="14" t="s">
        <v>81</v>
      </c>
      <c r="AD104" s="14" t="s">
        <v>81</v>
      </c>
      <c r="AE104" s="14" t="s">
        <v>81</v>
      </c>
      <c r="AF104" s="14" t="s">
        <v>81</v>
      </c>
      <c r="AG104" s="14" t="s">
        <v>81</v>
      </c>
      <c r="AH104" s="14" t="s">
        <v>81</v>
      </c>
      <c r="AI104" s="14" t="s">
        <v>81</v>
      </c>
      <c r="AJ104" s="14" t="s">
        <v>81</v>
      </c>
      <c r="AK104" s="14" t="s">
        <v>81</v>
      </c>
      <c r="AL104" s="8"/>
    </row>
    <row r="105" spans="1:38" x14ac:dyDescent="0.2">
      <c r="A105" s="16" t="s">
        <v>240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</row>
    <row r="106" spans="1:38" x14ac:dyDescent="0.2">
      <c r="A106" s="18" t="s">
        <v>101</v>
      </c>
    </row>
  </sheetData>
  <mergeCells count="43">
    <mergeCell ref="B99:B101"/>
    <mergeCell ref="B102:B104"/>
    <mergeCell ref="A6:A104"/>
    <mergeCell ref="B84:B86"/>
    <mergeCell ref="B87:B89"/>
    <mergeCell ref="B90:B92"/>
    <mergeCell ref="B93:B95"/>
    <mergeCell ref="B96:B98"/>
    <mergeCell ref="B69:B71"/>
    <mergeCell ref="B72:B74"/>
    <mergeCell ref="B75:B77"/>
    <mergeCell ref="B78:B80"/>
    <mergeCell ref="B81:B83"/>
    <mergeCell ref="B54:B56"/>
    <mergeCell ref="B57:B59"/>
    <mergeCell ref="B60:B62"/>
    <mergeCell ref="B63:B65"/>
    <mergeCell ref="B66:B68"/>
    <mergeCell ref="B39:B41"/>
    <mergeCell ref="B42:B44"/>
    <mergeCell ref="B45:B47"/>
    <mergeCell ref="B48:B50"/>
    <mergeCell ref="B51:B53"/>
    <mergeCell ref="B24:B26"/>
    <mergeCell ref="B27:B29"/>
    <mergeCell ref="B30:B32"/>
    <mergeCell ref="B33:B35"/>
    <mergeCell ref="B36:B38"/>
    <mergeCell ref="B9:B11"/>
    <mergeCell ref="B12:B14"/>
    <mergeCell ref="B15:B17"/>
    <mergeCell ref="B18:B20"/>
    <mergeCell ref="B21:B23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10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L2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32" sqref="F32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241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26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6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6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242</v>
      </c>
      <c r="B6" s="25" t="s">
        <v>49</v>
      </c>
      <c r="C6" s="12">
        <v>0.25005911408920001</v>
      </c>
      <c r="D6" s="12">
        <v>0.22533650659269999</v>
      </c>
      <c r="E6" s="12">
        <v>0.22859628055289999</v>
      </c>
      <c r="F6" s="12">
        <v>0.27165705596869999</v>
      </c>
      <c r="G6" s="12">
        <v>0.27431473663759998</v>
      </c>
      <c r="H6" s="12">
        <v>1</v>
      </c>
      <c r="I6" s="12">
        <v>0</v>
      </c>
      <c r="J6" s="12">
        <v>0</v>
      </c>
      <c r="K6" s="12">
        <v>0</v>
      </c>
      <c r="L6" s="12">
        <v>0</v>
      </c>
      <c r="M6" s="12">
        <v>0.29804198222680001</v>
      </c>
      <c r="N6" s="12">
        <v>0.203175990941</v>
      </c>
      <c r="O6" s="12">
        <v>0.1792044007827</v>
      </c>
      <c r="P6" s="12">
        <v>0.25419608130749999</v>
      </c>
      <c r="Q6" s="12">
        <v>0.25244074542669998</v>
      </c>
      <c r="R6" s="12">
        <v>0.22867027945080001</v>
      </c>
      <c r="S6" s="12">
        <v>0.30372939336440002</v>
      </c>
      <c r="T6" s="12">
        <v>0.41581175236540002</v>
      </c>
      <c r="U6" s="12">
        <v>0.251767120387</v>
      </c>
      <c r="V6" s="12">
        <v>0.17351007304329999</v>
      </c>
      <c r="W6" s="12">
        <v>0.2378718599196</v>
      </c>
      <c r="X6" s="12">
        <v>0.2063047585079</v>
      </c>
      <c r="Y6" s="12">
        <v>0.2816151411028</v>
      </c>
      <c r="Z6" s="12">
        <v>0.37122612296399998</v>
      </c>
      <c r="AA6" s="12">
        <v>0.66557617555140003</v>
      </c>
      <c r="AB6" s="12">
        <v>0.28962805969490002</v>
      </c>
      <c r="AC6" s="12">
        <v>0.22377729836339999</v>
      </c>
      <c r="AD6" s="12">
        <v>0.17108832247540001</v>
      </c>
      <c r="AE6" s="12">
        <v>7.5612499094260002E-2</v>
      </c>
      <c r="AF6" s="12">
        <v>5.3429129041980002E-2</v>
      </c>
      <c r="AG6" s="12">
        <v>0</v>
      </c>
      <c r="AH6" s="12">
        <v>0</v>
      </c>
      <c r="AI6" s="12">
        <v>0.21732703322140001</v>
      </c>
      <c r="AJ6" s="12">
        <v>0</v>
      </c>
      <c r="AK6" s="12">
        <v>0.30172759195839999</v>
      </c>
      <c r="AL6" s="8"/>
    </row>
    <row r="7" spans="1:38" x14ac:dyDescent="0.2">
      <c r="A7" s="26"/>
      <c r="B7" s="26"/>
      <c r="C7" s="13">
        <v>96</v>
      </c>
      <c r="D7" s="13">
        <v>11</v>
      </c>
      <c r="E7" s="13">
        <v>24</v>
      </c>
      <c r="F7" s="13">
        <v>26</v>
      </c>
      <c r="G7" s="13">
        <v>35</v>
      </c>
      <c r="H7" s="13">
        <v>96</v>
      </c>
      <c r="I7" s="13">
        <v>0</v>
      </c>
      <c r="J7" s="13">
        <v>0</v>
      </c>
      <c r="K7" s="13">
        <v>0</v>
      </c>
      <c r="L7" s="13">
        <v>0</v>
      </c>
      <c r="M7" s="13">
        <v>63</v>
      </c>
      <c r="N7" s="13">
        <v>32</v>
      </c>
      <c r="O7" s="13">
        <v>18</v>
      </c>
      <c r="P7" s="13">
        <v>11</v>
      </c>
      <c r="Q7" s="13">
        <v>11</v>
      </c>
      <c r="R7" s="13">
        <v>15</v>
      </c>
      <c r="S7" s="13">
        <v>14</v>
      </c>
      <c r="T7" s="13">
        <v>9</v>
      </c>
      <c r="U7" s="13">
        <v>18</v>
      </c>
      <c r="V7" s="13">
        <v>15</v>
      </c>
      <c r="W7" s="13">
        <v>22</v>
      </c>
      <c r="X7" s="13">
        <v>15</v>
      </c>
      <c r="Y7" s="13">
        <v>21</v>
      </c>
      <c r="Z7" s="13">
        <v>18</v>
      </c>
      <c r="AA7" s="13">
        <v>5</v>
      </c>
      <c r="AB7" s="13">
        <v>46</v>
      </c>
      <c r="AC7" s="13">
        <v>9</v>
      </c>
      <c r="AD7" s="13">
        <v>2</v>
      </c>
      <c r="AE7" s="13">
        <v>2</v>
      </c>
      <c r="AF7" s="13">
        <v>2</v>
      </c>
      <c r="AG7" s="13">
        <v>0</v>
      </c>
      <c r="AH7" s="13">
        <v>0</v>
      </c>
      <c r="AI7" s="13">
        <v>2</v>
      </c>
      <c r="AJ7" s="13">
        <v>0</v>
      </c>
      <c r="AK7" s="13">
        <v>33</v>
      </c>
      <c r="AL7" s="8"/>
    </row>
    <row r="8" spans="1:38" x14ac:dyDescent="0.2">
      <c r="A8" s="26"/>
      <c r="B8" s="26"/>
      <c r="C8" s="14" t="s">
        <v>81</v>
      </c>
      <c r="D8" s="14"/>
      <c r="E8" s="14"/>
      <c r="F8" s="14"/>
      <c r="G8" s="14"/>
      <c r="H8" s="15" t="s">
        <v>149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 t="s">
        <v>91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9"/>
      <c r="B9" s="25" t="s">
        <v>50</v>
      </c>
      <c r="C9" s="12">
        <v>0.20469995913739999</v>
      </c>
      <c r="D9" s="12">
        <v>0.20908494364120001</v>
      </c>
      <c r="E9" s="12">
        <v>0.18519162145500001</v>
      </c>
      <c r="F9" s="12">
        <v>0.20252677949770001</v>
      </c>
      <c r="G9" s="12">
        <v>0.22565270121209999</v>
      </c>
      <c r="H9" s="12">
        <v>0</v>
      </c>
      <c r="I9" s="12">
        <v>1</v>
      </c>
      <c r="J9" s="12">
        <v>0</v>
      </c>
      <c r="K9" s="12">
        <v>0</v>
      </c>
      <c r="L9" s="12">
        <v>0</v>
      </c>
      <c r="M9" s="12">
        <v>0.222915065946</v>
      </c>
      <c r="N9" s="12">
        <v>0.1830176298781</v>
      </c>
      <c r="O9" s="12">
        <v>0.10778206868949999</v>
      </c>
      <c r="P9" s="12">
        <v>0.2487899614636</v>
      </c>
      <c r="Q9" s="12">
        <v>0.20173467601</v>
      </c>
      <c r="R9" s="12">
        <v>0.36089063768039997</v>
      </c>
      <c r="S9" s="12">
        <v>0.2154977683598</v>
      </c>
      <c r="T9" s="12">
        <v>0.12857472314580001</v>
      </c>
      <c r="U9" s="12">
        <v>0.14111107053899999</v>
      </c>
      <c r="V9" s="12">
        <v>0.13514271192899999</v>
      </c>
      <c r="W9" s="12">
        <v>0.1747714129122</v>
      </c>
      <c r="X9" s="12">
        <v>0.35600847685569997</v>
      </c>
      <c r="Y9" s="12">
        <v>0.22882249520670001</v>
      </c>
      <c r="Z9" s="12">
        <v>0.1577613249556</v>
      </c>
      <c r="AA9" s="12">
        <v>0</v>
      </c>
      <c r="AB9" s="12">
        <v>0.16852974696869999</v>
      </c>
      <c r="AC9" s="12">
        <v>0.31921929358279999</v>
      </c>
      <c r="AD9" s="12">
        <v>0.10394015784629999</v>
      </c>
      <c r="AE9" s="12">
        <v>0.1304530135518</v>
      </c>
      <c r="AF9" s="12">
        <v>7.055777892548E-2</v>
      </c>
      <c r="AG9" s="12">
        <v>0.27058391305660001</v>
      </c>
      <c r="AH9" s="12">
        <v>9.537800515037001E-2</v>
      </c>
      <c r="AI9" s="12">
        <v>0.35510323934440002</v>
      </c>
      <c r="AJ9" s="12">
        <v>9.2066299265040008E-2</v>
      </c>
      <c r="AK9" s="12">
        <v>0.2359888673278</v>
      </c>
      <c r="AL9" s="8"/>
    </row>
    <row r="10" spans="1:38" x14ac:dyDescent="0.2">
      <c r="A10" s="26"/>
      <c r="B10" s="26"/>
      <c r="C10" s="13">
        <v>163</v>
      </c>
      <c r="D10" s="13">
        <v>33</v>
      </c>
      <c r="E10" s="13">
        <v>49</v>
      </c>
      <c r="F10" s="13">
        <v>44</v>
      </c>
      <c r="G10" s="13">
        <v>37</v>
      </c>
      <c r="H10" s="13">
        <v>0</v>
      </c>
      <c r="I10" s="13">
        <v>163</v>
      </c>
      <c r="J10" s="13">
        <v>0</v>
      </c>
      <c r="K10" s="13">
        <v>0</v>
      </c>
      <c r="L10" s="13">
        <v>0</v>
      </c>
      <c r="M10" s="13">
        <v>102</v>
      </c>
      <c r="N10" s="13">
        <v>58</v>
      </c>
      <c r="O10" s="13">
        <v>25</v>
      </c>
      <c r="P10" s="13">
        <v>20</v>
      </c>
      <c r="Q10" s="13">
        <v>24</v>
      </c>
      <c r="R10" s="13">
        <v>47</v>
      </c>
      <c r="S10" s="13">
        <v>21</v>
      </c>
      <c r="T10" s="13">
        <v>6</v>
      </c>
      <c r="U10" s="13">
        <v>20</v>
      </c>
      <c r="V10" s="13">
        <v>31</v>
      </c>
      <c r="W10" s="13">
        <v>46</v>
      </c>
      <c r="X10" s="13">
        <v>35</v>
      </c>
      <c r="Y10" s="13">
        <v>41</v>
      </c>
      <c r="Z10" s="13">
        <v>10</v>
      </c>
      <c r="AA10" s="13">
        <v>0</v>
      </c>
      <c r="AB10" s="13">
        <v>70</v>
      </c>
      <c r="AC10" s="13">
        <v>20</v>
      </c>
      <c r="AD10" s="13">
        <v>2</v>
      </c>
      <c r="AE10" s="13">
        <v>5</v>
      </c>
      <c r="AF10" s="13">
        <v>3</v>
      </c>
      <c r="AG10" s="13">
        <v>4</v>
      </c>
      <c r="AH10" s="13">
        <v>1</v>
      </c>
      <c r="AI10" s="13">
        <v>3</v>
      </c>
      <c r="AJ10" s="13">
        <v>1</v>
      </c>
      <c r="AK10" s="13">
        <v>54</v>
      </c>
      <c r="AL10" s="8"/>
    </row>
    <row r="11" spans="1:38" x14ac:dyDescent="0.2">
      <c r="A11" s="26"/>
      <c r="B11" s="26"/>
      <c r="C11" s="14" t="s">
        <v>81</v>
      </c>
      <c r="D11" s="14"/>
      <c r="E11" s="14"/>
      <c r="F11" s="14"/>
      <c r="G11" s="14"/>
      <c r="H11" s="14"/>
      <c r="I11" s="15" t="s">
        <v>243</v>
      </c>
      <c r="J11" s="14"/>
      <c r="K11" s="14"/>
      <c r="L11" s="14"/>
      <c r="M11" s="14"/>
      <c r="N11" s="14"/>
      <c r="O11" s="14"/>
      <c r="P11" s="14"/>
      <c r="Q11" s="14"/>
      <c r="R11" s="15" t="s">
        <v>128</v>
      </c>
      <c r="S11" s="14"/>
      <c r="T11" s="14"/>
      <c r="U11" s="14"/>
      <c r="V11" s="14"/>
      <c r="W11" s="14"/>
      <c r="X11" s="15" t="s">
        <v>137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9"/>
      <c r="B12" s="25" t="s">
        <v>51</v>
      </c>
      <c r="C12" s="12">
        <v>0.15461246520060001</v>
      </c>
      <c r="D12" s="12">
        <v>0.15716531168379999</v>
      </c>
      <c r="E12" s="12">
        <v>0.13520699975049999</v>
      </c>
      <c r="F12" s="12">
        <v>0.16715083544359999</v>
      </c>
      <c r="G12" s="12">
        <v>0.16270506088530001</v>
      </c>
      <c r="H12" s="12">
        <v>0</v>
      </c>
      <c r="I12" s="12">
        <v>0</v>
      </c>
      <c r="J12" s="12">
        <v>1</v>
      </c>
      <c r="K12" s="12">
        <v>0</v>
      </c>
      <c r="L12" s="12">
        <v>0</v>
      </c>
      <c r="M12" s="12">
        <v>0.1265387921708</v>
      </c>
      <c r="N12" s="12">
        <v>0.1816463681006</v>
      </c>
      <c r="O12" s="12">
        <v>0.19552851244450001</v>
      </c>
      <c r="P12" s="12">
        <v>0.1238607774989</v>
      </c>
      <c r="Q12" s="12">
        <v>0.17190304548050001</v>
      </c>
      <c r="R12" s="12">
        <v>0.1093772475516</v>
      </c>
      <c r="S12" s="12">
        <v>0.12813282386130001</v>
      </c>
      <c r="T12" s="12">
        <v>0.1624513020799</v>
      </c>
      <c r="U12" s="12">
        <v>0.18075237211199999</v>
      </c>
      <c r="V12" s="12">
        <v>0.19517494736839999</v>
      </c>
      <c r="W12" s="12">
        <v>0.17142239999930001</v>
      </c>
      <c r="X12" s="12">
        <v>0.14403797909749999</v>
      </c>
      <c r="Y12" s="12">
        <v>9.6351362039709995E-2</v>
      </c>
      <c r="Z12" s="12">
        <v>0.17422258292939999</v>
      </c>
      <c r="AA12" s="12">
        <v>0.16368095813799999</v>
      </c>
      <c r="AB12" s="12">
        <v>0.15578762832740001</v>
      </c>
      <c r="AC12" s="12">
        <v>0.1073815303175</v>
      </c>
      <c r="AD12" s="12">
        <v>0.28246477093040001</v>
      </c>
      <c r="AE12" s="12">
        <v>0.1836167056669</v>
      </c>
      <c r="AF12" s="12">
        <v>0.1672887461633</v>
      </c>
      <c r="AG12" s="12">
        <v>0.35029152451919998</v>
      </c>
      <c r="AH12" s="12">
        <v>0.70818643218879995</v>
      </c>
      <c r="AI12" s="12">
        <v>0.1276038969194</v>
      </c>
      <c r="AJ12" s="12">
        <v>0.45106148996720002</v>
      </c>
      <c r="AK12" s="12">
        <v>0.1253402931381</v>
      </c>
      <c r="AL12" s="8"/>
    </row>
    <row r="13" spans="1:38" x14ac:dyDescent="0.2">
      <c r="A13" s="26"/>
      <c r="B13" s="26"/>
      <c r="C13" s="13">
        <v>164</v>
      </c>
      <c r="D13" s="13">
        <v>41</v>
      </c>
      <c r="E13" s="13">
        <v>39</v>
      </c>
      <c r="F13" s="13">
        <v>36</v>
      </c>
      <c r="G13" s="13">
        <v>48</v>
      </c>
      <c r="H13" s="13">
        <v>0</v>
      </c>
      <c r="I13" s="13">
        <v>0</v>
      </c>
      <c r="J13" s="13">
        <v>164</v>
      </c>
      <c r="K13" s="13">
        <v>0</v>
      </c>
      <c r="L13" s="13">
        <v>0</v>
      </c>
      <c r="M13" s="13">
        <v>83</v>
      </c>
      <c r="N13" s="13">
        <v>79</v>
      </c>
      <c r="O13" s="13">
        <v>45</v>
      </c>
      <c r="P13" s="13">
        <v>19</v>
      </c>
      <c r="Q13" s="13">
        <v>26</v>
      </c>
      <c r="R13" s="13">
        <v>29</v>
      </c>
      <c r="S13" s="13">
        <v>15</v>
      </c>
      <c r="T13" s="13">
        <v>9</v>
      </c>
      <c r="U13" s="13">
        <v>21</v>
      </c>
      <c r="V13" s="13">
        <v>46</v>
      </c>
      <c r="W13" s="13">
        <v>52</v>
      </c>
      <c r="X13" s="13">
        <v>28</v>
      </c>
      <c r="Y13" s="13">
        <v>24</v>
      </c>
      <c r="Z13" s="13">
        <v>12</v>
      </c>
      <c r="AA13" s="13">
        <v>2</v>
      </c>
      <c r="AB13" s="13">
        <v>70</v>
      </c>
      <c r="AC13" s="13">
        <v>21</v>
      </c>
      <c r="AD13" s="13">
        <v>4</v>
      </c>
      <c r="AE13" s="13">
        <v>10</v>
      </c>
      <c r="AF13" s="13">
        <v>11</v>
      </c>
      <c r="AG13" s="13">
        <v>9</v>
      </c>
      <c r="AH13" s="13">
        <v>1</v>
      </c>
      <c r="AI13" s="13">
        <v>2</v>
      </c>
      <c r="AJ13" s="13">
        <v>1</v>
      </c>
      <c r="AK13" s="13">
        <v>35</v>
      </c>
      <c r="AL13" s="8"/>
    </row>
    <row r="14" spans="1:38" x14ac:dyDescent="0.2">
      <c r="A14" s="26"/>
      <c r="B14" s="26"/>
      <c r="C14" s="14" t="s">
        <v>81</v>
      </c>
      <c r="D14" s="14"/>
      <c r="E14" s="14"/>
      <c r="F14" s="14"/>
      <c r="G14" s="14"/>
      <c r="H14" s="14"/>
      <c r="I14" s="14"/>
      <c r="J14" s="15" t="s">
        <v>244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9"/>
      <c r="B15" s="25" t="s">
        <v>52</v>
      </c>
      <c r="C15" s="12">
        <v>0.17073349166769999</v>
      </c>
      <c r="D15" s="12">
        <v>0.1884900878728</v>
      </c>
      <c r="E15" s="12">
        <v>0.18150830248880001</v>
      </c>
      <c r="F15" s="12">
        <v>0.16609514996829999</v>
      </c>
      <c r="G15" s="12">
        <v>0.14811993411720001</v>
      </c>
      <c r="H15" s="12">
        <v>0</v>
      </c>
      <c r="I15" s="12">
        <v>0</v>
      </c>
      <c r="J15" s="12">
        <v>0</v>
      </c>
      <c r="K15" s="12">
        <v>1</v>
      </c>
      <c r="L15" s="12">
        <v>0</v>
      </c>
      <c r="M15" s="12">
        <v>0.14295275785530001</v>
      </c>
      <c r="N15" s="12">
        <v>0.19775511990690001</v>
      </c>
      <c r="O15" s="12">
        <v>0.19753325700880001</v>
      </c>
      <c r="P15" s="12">
        <v>0.18539995996879999</v>
      </c>
      <c r="Q15" s="12">
        <v>0.19255705481409999</v>
      </c>
      <c r="R15" s="12">
        <v>0.1328163734101</v>
      </c>
      <c r="S15" s="12">
        <v>0.1366052635576</v>
      </c>
      <c r="T15" s="12">
        <v>0.14536143636679999</v>
      </c>
      <c r="U15" s="12">
        <v>0.19085347533390001</v>
      </c>
      <c r="V15" s="12">
        <v>0.1932128447407</v>
      </c>
      <c r="W15" s="12">
        <v>0.1858413313568</v>
      </c>
      <c r="X15" s="12">
        <v>0.15260937775030001</v>
      </c>
      <c r="Y15" s="12">
        <v>0.1692501378929</v>
      </c>
      <c r="Z15" s="12">
        <v>0.1332581023296</v>
      </c>
      <c r="AA15" s="12">
        <v>8.2878419000589995E-2</v>
      </c>
      <c r="AB15" s="12">
        <v>0.16155790472949999</v>
      </c>
      <c r="AC15" s="12">
        <v>0.1426526508939</v>
      </c>
      <c r="AD15" s="12">
        <v>0.17430547186119999</v>
      </c>
      <c r="AE15" s="12">
        <v>0.31574438448359998</v>
      </c>
      <c r="AF15" s="12">
        <v>0.29097864421870001</v>
      </c>
      <c r="AG15" s="12">
        <v>0.2095703770397</v>
      </c>
      <c r="AH15" s="12">
        <v>0.1224133788036</v>
      </c>
      <c r="AI15" s="12">
        <v>0.11342511957779999</v>
      </c>
      <c r="AJ15" s="12">
        <v>0.45687221076779999</v>
      </c>
      <c r="AK15" s="12">
        <v>0.15299366244019999</v>
      </c>
      <c r="AL15" s="8"/>
    </row>
    <row r="16" spans="1:38" x14ac:dyDescent="0.2">
      <c r="A16" s="26"/>
      <c r="B16" s="26"/>
      <c r="C16" s="13">
        <v>222</v>
      </c>
      <c r="D16" s="13">
        <v>50</v>
      </c>
      <c r="E16" s="13">
        <v>64</v>
      </c>
      <c r="F16" s="13">
        <v>58</v>
      </c>
      <c r="G16" s="13">
        <v>50</v>
      </c>
      <c r="H16" s="13">
        <v>0</v>
      </c>
      <c r="I16" s="13">
        <v>0</v>
      </c>
      <c r="J16" s="13">
        <v>0</v>
      </c>
      <c r="K16" s="13">
        <v>222</v>
      </c>
      <c r="L16" s="13">
        <v>0</v>
      </c>
      <c r="M16" s="13">
        <v>120</v>
      </c>
      <c r="N16" s="13">
        <v>100</v>
      </c>
      <c r="O16" s="13">
        <v>68</v>
      </c>
      <c r="P16" s="13">
        <v>25</v>
      </c>
      <c r="Q16" s="13">
        <v>37</v>
      </c>
      <c r="R16" s="13">
        <v>38</v>
      </c>
      <c r="S16" s="13">
        <v>23</v>
      </c>
      <c r="T16" s="13">
        <v>8</v>
      </c>
      <c r="U16" s="13">
        <v>23</v>
      </c>
      <c r="V16" s="13">
        <v>61</v>
      </c>
      <c r="W16" s="13">
        <v>69</v>
      </c>
      <c r="X16" s="13">
        <v>38</v>
      </c>
      <c r="Y16" s="13">
        <v>38</v>
      </c>
      <c r="Z16" s="13">
        <v>14</v>
      </c>
      <c r="AA16" s="13">
        <v>2</v>
      </c>
      <c r="AB16" s="13">
        <v>99</v>
      </c>
      <c r="AC16" s="13">
        <v>21</v>
      </c>
      <c r="AD16" s="13">
        <v>6</v>
      </c>
      <c r="AE16" s="13">
        <v>16</v>
      </c>
      <c r="AF16" s="13">
        <v>18</v>
      </c>
      <c r="AG16" s="13">
        <v>6</v>
      </c>
      <c r="AH16" s="13">
        <v>1</v>
      </c>
      <c r="AI16" s="13">
        <v>3</v>
      </c>
      <c r="AJ16" s="13">
        <v>2</v>
      </c>
      <c r="AK16" s="13">
        <v>50</v>
      </c>
      <c r="AL16" s="8"/>
    </row>
    <row r="17" spans="1:38" x14ac:dyDescent="0.2">
      <c r="A17" s="26"/>
      <c r="B17" s="26"/>
      <c r="C17" s="14" t="s">
        <v>81</v>
      </c>
      <c r="D17" s="14"/>
      <c r="E17" s="14"/>
      <c r="F17" s="14"/>
      <c r="G17" s="14"/>
      <c r="H17" s="14"/>
      <c r="I17" s="14"/>
      <c r="J17" s="14"/>
      <c r="K17" s="15" t="s">
        <v>245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8"/>
    </row>
    <row r="18" spans="1:38" x14ac:dyDescent="0.2">
      <c r="A18" s="29"/>
      <c r="B18" s="25" t="s">
        <v>53</v>
      </c>
      <c r="C18" s="12">
        <v>0.21989496990509999</v>
      </c>
      <c r="D18" s="12">
        <v>0.21992315020950001</v>
      </c>
      <c r="E18" s="12">
        <v>0.2694967957528</v>
      </c>
      <c r="F18" s="12">
        <v>0.19257017912159999</v>
      </c>
      <c r="G18" s="12">
        <v>0.18920756714770001</v>
      </c>
      <c r="H18" s="12">
        <v>0</v>
      </c>
      <c r="I18" s="12">
        <v>0</v>
      </c>
      <c r="J18" s="12">
        <v>0</v>
      </c>
      <c r="K18" s="12">
        <v>0</v>
      </c>
      <c r="L18" s="12">
        <v>1</v>
      </c>
      <c r="M18" s="12">
        <v>0.20955140180119999</v>
      </c>
      <c r="N18" s="12">
        <v>0.23440489117339999</v>
      </c>
      <c r="O18" s="12">
        <v>0.31995176107450002</v>
      </c>
      <c r="P18" s="12">
        <v>0.18775321976109999</v>
      </c>
      <c r="Q18" s="12">
        <v>0.1813644782686</v>
      </c>
      <c r="R18" s="12">
        <v>0.16824546190709999</v>
      </c>
      <c r="S18" s="12">
        <v>0.21603475085689999</v>
      </c>
      <c r="T18" s="12">
        <v>0.14780078604210001</v>
      </c>
      <c r="U18" s="12">
        <v>0.23551596162819999</v>
      </c>
      <c r="V18" s="12">
        <v>0.30295942291849998</v>
      </c>
      <c r="W18" s="12">
        <v>0.23009299581199999</v>
      </c>
      <c r="X18" s="12">
        <v>0.14103940778849999</v>
      </c>
      <c r="Y18" s="12">
        <v>0.22396086375800001</v>
      </c>
      <c r="Z18" s="12">
        <v>0.1635318668213</v>
      </c>
      <c r="AA18" s="12">
        <v>8.7864447310019994E-2</v>
      </c>
      <c r="AB18" s="12">
        <v>0.2244966602796</v>
      </c>
      <c r="AC18" s="12">
        <v>0.20696922684249999</v>
      </c>
      <c r="AD18" s="12">
        <v>0.2682012768866</v>
      </c>
      <c r="AE18" s="12">
        <v>0.29457339720350001</v>
      </c>
      <c r="AF18" s="12">
        <v>0.41774570165050001</v>
      </c>
      <c r="AG18" s="12">
        <v>0.16955418538450001</v>
      </c>
      <c r="AH18" s="12">
        <v>7.4022183857129997E-2</v>
      </c>
      <c r="AI18" s="12">
        <v>0.186540710937</v>
      </c>
      <c r="AJ18" s="12">
        <v>0</v>
      </c>
      <c r="AK18" s="12">
        <v>0.1839495851355</v>
      </c>
      <c r="AL18" s="8"/>
    </row>
    <row r="19" spans="1:38" x14ac:dyDescent="0.2">
      <c r="A19" s="26"/>
      <c r="B19" s="26"/>
      <c r="C19" s="13">
        <v>300</v>
      </c>
      <c r="D19" s="13">
        <v>70</v>
      </c>
      <c r="E19" s="13">
        <v>95</v>
      </c>
      <c r="F19" s="13">
        <v>69</v>
      </c>
      <c r="G19" s="13">
        <v>66</v>
      </c>
      <c r="H19" s="13">
        <v>0</v>
      </c>
      <c r="I19" s="13">
        <v>0</v>
      </c>
      <c r="J19" s="13">
        <v>0</v>
      </c>
      <c r="K19" s="13">
        <v>0</v>
      </c>
      <c r="L19" s="13">
        <v>300</v>
      </c>
      <c r="M19" s="13">
        <v>188</v>
      </c>
      <c r="N19" s="13">
        <v>112</v>
      </c>
      <c r="O19" s="13">
        <v>96</v>
      </c>
      <c r="P19" s="13">
        <v>35</v>
      </c>
      <c r="Q19" s="13">
        <v>48</v>
      </c>
      <c r="R19" s="13">
        <v>39</v>
      </c>
      <c r="S19" s="13">
        <v>34</v>
      </c>
      <c r="T19" s="13">
        <v>10</v>
      </c>
      <c r="U19" s="13">
        <v>38</v>
      </c>
      <c r="V19" s="13">
        <v>99</v>
      </c>
      <c r="W19" s="13">
        <v>92</v>
      </c>
      <c r="X19" s="13">
        <v>35</v>
      </c>
      <c r="Y19" s="13">
        <v>57</v>
      </c>
      <c r="Z19" s="13">
        <v>15</v>
      </c>
      <c r="AA19" s="13">
        <v>2</v>
      </c>
      <c r="AB19" s="13">
        <v>142</v>
      </c>
      <c r="AC19" s="13">
        <v>40</v>
      </c>
      <c r="AD19" s="13">
        <v>5</v>
      </c>
      <c r="AE19" s="13">
        <v>16</v>
      </c>
      <c r="AF19" s="13">
        <v>26</v>
      </c>
      <c r="AG19" s="13">
        <v>6</v>
      </c>
      <c r="AH19" s="13">
        <v>1</v>
      </c>
      <c r="AI19" s="13">
        <v>4</v>
      </c>
      <c r="AJ19" s="13">
        <v>0</v>
      </c>
      <c r="AK19" s="13">
        <v>60</v>
      </c>
      <c r="AL19" s="8"/>
    </row>
    <row r="20" spans="1:38" x14ac:dyDescent="0.2">
      <c r="A20" s="26"/>
      <c r="B20" s="26"/>
      <c r="C20" s="14" t="s">
        <v>81</v>
      </c>
      <c r="D20" s="14"/>
      <c r="E20" s="14"/>
      <c r="F20" s="14"/>
      <c r="G20" s="14"/>
      <c r="H20" s="14"/>
      <c r="I20" s="14"/>
      <c r="J20" s="14"/>
      <c r="K20" s="14"/>
      <c r="L20" s="15" t="s">
        <v>114</v>
      </c>
      <c r="M20" s="14"/>
      <c r="N20" s="14"/>
      <c r="O20" s="14"/>
      <c r="P20" s="14"/>
      <c r="Q20" s="14"/>
      <c r="R20" s="14"/>
      <c r="S20" s="14"/>
      <c r="T20" s="14"/>
      <c r="U20" s="14"/>
      <c r="V20" s="15" t="s">
        <v>109</v>
      </c>
      <c r="W20" s="14"/>
      <c r="X20" s="14"/>
      <c r="Y20" s="14"/>
      <c r="Z20" s="14"/>
      <c r="AA20" s="14"/>
      <c r="AB20" s="14"/>
      <c r="AC20" s="14"/>
      <c r="AD20" s="14"/>
      <c r="AE20" s="14"/>
      <c r="AF20" s="15" t="s">
        <v>154</v>
      </c>
      <c r="AG20" s="14"/>
      <c r="AH20" s="14"/>
      <c r="AI20" s="14"/>
      <c r="AJ20" s="14"/>
      <c r="AK20" s="14"/>
      <c r="AL20" s="8"/>
    </row>
    <row r="21" spans="1:38" x14ac:dyDescent="0.2">
      <c r="A21" s="29"/>
      <c r="B21" s="25" t="s">
        <v>27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1</v>
      </c>
      <c r="AH21" s="12">
        <v>1</v>
      </c>
      <c r="AI21" s="12">
        <v>1</v>
      </c>
      <c r="AJ21" s="12">
        <v>1</v>
      </c>
      <c r="AK21" s="12">
        <v>1</v>
      </c>
      <c r="AL21" s="8"/>
    </row>
    <row r="22" spans="1:38" x14ac:dyDescent="0.2">
      <c r="A22" s="26"/>
      <c r="B22" s="26"/>
      <c r="C22" s="13">
        <v>945</v>
      </c>
      <c r="D22" s="13">
        <v>205</v>
      </c>
      <c r="E22" s="13">
        <v>271</v>
      </c>
      <c r="F22" s="13">
        <v>233</v>
      </c>
      <c r="G22" s="13">
        <v>236</v>
      </c>
      <c r="H22" s="13">
        <v>96</v>
      </c>
      <c r="I22" s="13">
        <v>163</v>
      </c>
      <c r="J22" s="13">
        <v>164</v>
      </c>
      <c r="K22" s="13">
        <v>222</v>
      </c>
      <c r="L22" s="13">
        <v>300</v>
      </c>
      <c r="M22" s="13">
        <v>556</v>
      </c>
      <c r="N22" s="13">
        <v>381</v>
      </c>
      <c r="O22" s="13">
        <v>252</v>
      </c>
      <c r="P22" s="13">
        <v>110</v>
      </c>
      <c r="Q22" s="13">
        <v>146</v>
      </c>
      <c r="R22" s="13">
        <v>168</v>
      </c>
      <c r="S22" s="13">
        <v>107</v>
      </c>
      <c r="T22" s="13">
        <v>42</v>
      </c>
      <c r="U22" s="13">
        <v>120</v>
      </c>
      <c r="V22" s="13">
        <v>252</v>
      </c>
      <c r="W22" s="13">
        <v>281</v>
      </c>
      <c r="X22" s="13">
        <v>151</v>
      </c>
      <c r="Y22" s="13">
        <v>181</v>
      </c>
      <c r="Z22" s="13">
        <v>69</v>
      </c>
      <c r="AA22" s="13">
        <v>11</v>
      </c>
      <c r="AB22" s="13">
        <v>427</v>
      </c>
      <c r="AC22" s="13">
        <v>111</v>
      </c>
      <c r="AD22" s="13">
        <v>19</v>
      </c>
      <c r="AE22" s="13">
        <v>49</v>
      </c>
      <c r="AF22" s="13">
        <v>60</v>
      </c>
      <c r="AG22" s="13">
        <v>25</v>
      </c>
      <c r="AH22" s="13">
        <v>4</v>
      </c>
      <c r="AI22" s="13">
        <v>14</v>
      </c>
      <c r="AJ22" s="13">
        <v>4</v>
      </c>
      <c r="AK22" s="13">
        <v>232</v>
      </c>
      <c r="AL22" s="8"/>
    </row>
    <row r="23" spans="1:38" x14ac:dyDescent="0.2">
      <c r="A23" s="26"/>
      <c r="B23" s="26"/>
      <c r="C23" s="14" t="s">
        <v>81</v>
      </c>
      <c r="D23" s="14" t="s">
        <v>81</v>
      </c>
      <c r="E23" s="14" t="s">
        <v>81</v>
      </c>
      <c r="F23" s="14" t="s">
        <v>81</v>
      </c>
      <c r="G23" s="14" t="s">
        <v>81</v>
      </c>
      <c r="H23" s="14" t="s">
        <v>81</v>
      </c>
      <c r="I23" s="14" t="s">
        <v>81</v>
      </c>
      <c r="J23" s="14" t="s">
        <v>81</v>
      </c>
      <c r="K23" s="14" t="s">
        <v>81</v>
      </c>
      <c r="L23" s="14" t="s">
        <v>81</v>
      </c>
      <c r="M23" s="14" t="s">
        <v>81</v>
      </c>
      <c r="N23" s="14" t="s">
        <v>81</v>
      </c>
      <c r="O23" s="14" t="s">
        <v>81</v>
      </c>
      <c r="P23" s="14" t="s">
        <v>81</v>
      </c>
      <c r="Q23" s="14" t="s">
        <v>81</v>
      </c>
      <c r="R23" s="14" t="s">
        <v>81</v>
      </c>
      <c r="S23" s="14" t="s">
        <v>81</v>
      </c>
      <c r="T23" s="14" t="s">
        <v>81</v>
      </c>
      <c r="U23" s="14" t="s">
        <v>81</v>
      </c>
      <c r="V23" s="14" t="s">
        <v>81</v>
      </c>
      <c r="W23" s="14" t="s">
        <v>81</v>
      </c>
      <c r="X23" s="14" t="s">
        <v>81</v>
      </c>
      <c r="Y23" s="14" t="s">
        <v>81</v>
      </c>
      <c r="Z23" s="14" t="s">
        <v>81</v>
      </c>
      <c r="AA23" s="14" t="s">
        <v>81</v>
      </c>
      <c r="AB23" s="14" t="s">
        <v>81</v>
      </c>
      <c r="AC23" s="14" t="s">
        <v>81</v>
      </c>
      <c r="AD23" s="14" t="s">
        <v>81</v>
      </c>
      <c r="AE23" s="14" t="s">
        <v>81</v>
      </c>
      <c r="AF23" s="14" t="s">
        <v>81</v>
      </c>
      <c r="AG23" s="14" t="s">
        <v>81</v>
      </c>
      <c r="AH23" s="14" t="s">
        <v>81</v>
      </c>
      <c r="AI23" s="14" t="s">
        <v>81</v>
      </c>
      <c r="AJ23" s="14" t="s">
        <v>81</v>
      </c>
      <c r="AK23" s="14" t="s">
        <v>81</v>
      </c>
      <c r="AL23" s="8"/>
    </row>
    <row r="24" spans="1:38" x14ac:dyDescent="0.2">
      <c r="A24" s="16" t="s">
        <v>246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8" x14ac:dyDescent="0.2">
      <c r="A25" s="18" t="s">
        <v>101</v>
      </c>
    </row>
  </sheetData>
  <mergeCells count="16">
    <mergeCell ref="AB3:AK3"/>
    <mergeCell ref="AI2:AK2"/>
    <mergeCell ref="A2:C2"/>
    <mergeCell ref="A3:B5"/>
    <mergeCell ref="B6:B8"/>
    <mergeCell ref="A6:A23"/>
    <mergeCell ref="D3:G3"/>
    <mergeCell ref="H3:L3"/>
    <mergeCell ref="M3:N3"/>
    <mergeCell ref="O3:U3"/>
    <mergeCell ref="V3:AA3"/>
    <mergeCell ref="B9:B11"/>
    <mergeCell ref="B12:B14"/>
    <mergeCell ref="B15:B17"/>
    <mergeCell ref="B18:B20"/>
    <mergeCell ref="B21:B23"/>
  </mergeCells>
  <hyperlinks>
    <hyperlink ref="A1" location="'TOC'!A1:A1" display="Back to TOC" xr:uid="{00000000-0004-0000-19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L2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247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26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6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6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248</v>
      </c>
      <c r="B6" s="25" t="s">
        <v>63</v>
      </c>
      <c r="C6" s="12">
        <v>0.2202315703769</v>
      </c>
      <c r="D6" s="12">
        <v>0.21069359035079999</v>
      </c>
      <c r="E6" s="12">
        <v>0.25469822738940001</v>
      </c>
      <c r="F6" s="12">
        <v>0.2115161011909</v>
      </c>
      <c r="G6" s="12">
        <v>0.19662641797140001</v>
      </c>
      <c r="H6" s="12">
        <v>0.15266888987829999</v>
      </c>
      <c r="I6" s="12">
        <v>0.1452591227475</v>
      </c>
      <c r="J6" s="12">
        <v>0.2777461895012</v>
      </c>
      <c r="K6" s="12">
        <v>0.2489922421114</v>
      </c>
      <c r="L6" s="12">
        <v>0.30313613786499999</v>
      </c>
      <c r="M6" s="12">
        <v>0.2700872220262</v>
      </c>
      <c r="N6" s="12">
        <v>0.16732226158149999</v>
      </c>
      <c r="O6" s="12">
        <v>0.61036481068000004</v>
      </c>
      <c r="P6" s="12">
        <v>0.13641054095829999</v>
      </c>
      <c r="Q6" s="12">
        <v>0.23311201858719999</v>
      </c>
      <c r="R6" s="12">
        <v>0.16599991190230001</v>
      </c>
      <c r="S6" s="12">
        <v>2.6169030022440001E-2</v>
      </c>
      <c r="T6" s="12">
        <v>0</v>
      </c>
      <c r="U6" s="12">
        <v>5.2538424402429999E-3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0.29593118986880002</v>
      </c>
      <c r="AC6" s="12">
        <v>0.2303238217213</v>
      </c>
      <c r="AD6" s="12">
        <v>0.30964722064610001</v>
      </c>
      <c r="AE6" s="12">
        <v>0.37238245715590002</v>
      </c>
      <c r="AF6" s="12">
        <v>0.1756880265048</v>
      </c>
      <c r="AG6" s="12">
        <v>0.17488096010179999</v>
      </c>
      <c r="AH6" s="12">
        <v>0.2076099777082</v>
      </c>
      <c r="AI6" s="12">
        <v>9.5851764188250005E-2</v>
      </c>
      <c r="AJ6" s="12">
        <v>0</v>
      </c>
      <c r="AK6" s="12">
        <v>0.1031945716843</v>
      </c>
      <c r="AL6" s="8"/>
    </row>
    <row r="7" spans="1:38" x14ac:dyDescent="0.2">
      <c r="A7" s="26"/>
      <c r="B7" s="26"/>
      <c r="C7" s="13">
        <v>261</v>
      </c>
      <c r="D7" s="13">
        <v>55</v>
      </c>
      <c r="E7" s="13">
        <v>78</v>
      </c>
      <c r="F7" s="13">
        <v>64</v>
      </c>
      <c r="G7" s="13">
        <v>64</v>
      </c>
      <c r="H7" s="13">
        <v>15</v>
      </c>
      <c r="I7" s="13">
        <v>31</v>
      </c>
      <c r="J7" s="13">
        <v>46</v>
      </c>
      <c r="K7" s="13">
        <v>61</v>
      </c>
      <c r="L7" s="13">
        <v>99</v>
      </c>
      <c r="M7" s="13">
        <v>177</v>
      </c>
      <c r="N7" s="13">
        <v>81</v>
      </c>
      <c r="O7" s="13">
        <v>158</v>
      </c>
      <c r="P7" s="13">
        <v>22</v>
      </c>
      <c r="Q7" s="13">
        <v>48</v>
      </c>
      <c r="R7" s="13">
        <v>31</v>
      </c>
      <c r="S7" s="13">
        <v>1</v>
      </c>
      <c r="T7" s="13">
        <v>0</v>
      </c>
      <c r="U7" s="13">
        <v>1</v>
      </c>
      <c r="V7" s="13">
        <v>261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158</v>
      </c>
      <c r="AC7" s="13">
        <v>27</v>
      </c>
      <c r="AD7" s="13">
        <v>5</v>
      </c>
      <c r="AE7" s="13">
        <v>22</v>
      </c>
      <c r="AF7" s="13">
        <v>13</v>
      </c>
      <c r="AG7" s="13">
        <v>5</v>
      </c>
      <c r="AH7" s="13">
        <v>2</v>
      </c>
      <c r="AI7" s="13">
        <v>2</v>
      </c>
      <c r="AJ7" s="13">
        <v>0</v>
      </c>
      <c r="AK7" s="13">
        <v>27</v>
      </c>
      <c r="AL7" s="8"/>
    </row>
    <row r="8" spans="1:38" x14ac:dyDescent="0.2">
      <c r="A8" s="26"/>
      <c r="B8" s="26"/>
      <c r="C8" s="14" t="s">
        <v>81</v>
      </c>
      <c r="D8" s="14"/>
      <c r="E8" s="14"/>
      <c r="F8" s="14"/>
      <c r="G8" s="14"/>
      <c r="H8" s="14"/>
      <c r="I8" s="14"/>
      <c r="J8" s="14"/>
      <c r="K8" s="14"/>
      <c r="L8" s="15" t="s">
        <v>117</v>
      </c>
      <c r="M8" s="15" t="s">
        <v>117</v>
      </c>
      <c r="N8" s="14"/>
      <c r="O8" s="15" t="s">
        <v>249</v>
      </c>
      <c r="P8" s="15" t="s">
        <v>144</v>
      </c>
      <c r="Q8" s="15" t="s">
        <v>104</v>
      </c>
      <c r="R8" s="15" t="s">
        <v>144</v>
      </c>
      <c r="S8" s="14"/>
      <c r="T8" s="14"/>
      <c r="U8" s="14"/>
      <c r="V8" s="15" t="s">
        <v>121</v>
      </c>
      <c r="W8" s="14"/>
      <c r="X8" s="14"/>
      <c r="Y8" s="14"/>
      <c r="Z8" s="14"/>
      <c r="AA8" s="14"/>
      <c r="AB8" s="15" t="s">
        <v>124</v>
      </c>
      <c r="AC8" s="14"/>
      <c r="AD8" s="14"/>
      <c r="AE8" s="15" t="s">
        <v>154</v>
      </c>
      <c r="AF8" s="14"/>
      <c r="AG8" s="14"/>
      <c r="AH8" s="14"/>
      <c r="AI8" s="14"/>
      <c r="AJ8" s="14"/>
      <c r="AK8" s="14"/>
      <c r="AL8" s="8"/>
    </row>
    <row r="9" spans="1:38" x14ac:dyDescent="0.2">
      <c r="A9" s="29"/>
      <c r="B9" s="25" t="s">
        <v>64</v>
      </c>
      <c r="C9" s="12">
        <v>0.26501522686470003</v>
      </c>
      <c r="D9" s="12">
        <v>0.26750879748</v>
      </c>
      <c r="E9" s="12">
        <v>0.21764432874340001</v>
      </c>
      <c r="F9" s="12">
        <v>0.33959276674209998</v>
      </c>
      <c r="G9" s="12">
        <v>0.24664977596679999</v>
      </c>
      <c r="H9" s="12">
        <v>0.24856695864379999</v>
      </c>
      <c r="I9" s="12">
        <v>0.22309799110110001</v>
      </c>
      <c r="J9" s="12">
        <v>0.28971173351570001</v>
      </c>
      <c r="K9" s="12">
        <v>0.28442423869240002</v>
      </c>
      <c r="L9" s="12">
        <v>0.27342053078930001</v>
      </c>
      <c r="M9" s="12">
        <v>0.25762669908570002</v>
      </c>
      <c r="N9" s="12">
        <v>0.26756543341810002</v>
      </c>
      <c r="O9" s="12">
        <v>0.36384036344460002</v>
      </c>
      <c r="P9" s="12">
        <v>0.60235001221869999</v>
      </c>
      <c r="Q9" s="12">
        <v>0.52866450691129996</v>
      </c>
      <c r="R9" s="12">
        <v>0.1950077058943</v>
      </c>
      <c r="S9" s="12">
        <v>1.6064613217999998E-2</v>
      </c>
      <c r="T9" s="12">
        <v>0</v>
      </c>
      <c r="U9" s="12">
        <v>1.6867318122899998E-2</v>
      </c>
      <c r="V9" s="12">
        <v>0</v>
      </c>
      <c r="W9" s="12">
        <v>1</v>
      </c>
      <c r="X9" s="12">
        <v>0</v>
      </c>
      <c r="Y9" s="12">
        <v>0</v>
      </c>
      <c r="Z9" s="12">
        <v>0</v>
      </c>
      <c r="AA9" s="12">
        <v>0</v>
      </c>
      <c r="AB9" s="12">
        <v>0.41735425057269998</v>
      </c>
      <c r="AC9" s="12">
        <v>0.21119381766959999</v>
      </c>
      <c r="AD9" s="12">
        <v>0.35526437470109989</v>
      </c>
      <c r="AE9" s="12">
        <v>0.27910932606580002</v>
      </c>
      <c r="AF9" s="12">
        <v>0.22703052850479999</v>
      </c>
      <c r="AG9" s="12">
        <v>0.17828535627129999</v>
      </c>
      <c r="AH9" s="12">
        <v>6.4838617953790006E-2</v>
      </c>
      <c r="AI9" s="12">
        <v>7.3609860581399997E-2</v>
      </c>
      <c r="AJ9" s="12">
        <v>0.45106148996720002</v>
      </c>
      <c r="AK9" s="12">
        <v>9.1506453358420003E-2</v>
      </c>
      <c r="AL9" s="8"/>
    </row>
    <row r="10" spans="1:38" x14ac:dyDescent="0.2">
      <c r="A10" s="26"/>
      <c r="B10" s="26"/>
      <c r="C10" s="13">
        <v>295</v>
      </c>
      <c r="D10" s="13">
        <v>70</v>
      </c>
      <c r="E10" s="13">
        <v>73</v>
      </c>
      <c r="F10" s="13">
        <v>89</v>
      </c>
      <c r="G10" s="13">
        <v>63</v>
      </c>
      <c r="H10" s="13">
        <v>22</v>
      </c>
      <c r="I10" s="13">
        <v>46</v>
      </c>
      <c r="J10" s="13">
        <v>52</v>
      </c>
      <c r="K10" s="13">
        <v>69</v>
      </c>
      <c r="L10" s="13">
        <v>92</v>
      </c>
      <c r="M10" s="13">
        <v>178</v>
      </c>
      <c r="N10" s="13">
        <v>112</v>
      </c>
      <c r="O10" s="13">
        <v>98</v>
      </c>
      <c r="P10" s="13">
        <v>63</v>
      </c>
      <c r="Q10" s="13">
        <v>78</v>
      </c>
      <c r="R10" s="13">
        <v>52</v>
      </c>
      <c r="S10" s="13">
        <v>2</v>
      </c>
      <c r="T10" s="13">
        <v>0</v>
      </c>
      <c r="U10" s="13">
        <v>2</v>
      </c>
      <c r="V10" s="13">
        <v>0</v>
      </c>
      <c r="W10" s="13">
        <v>295</v>
      </c>
      <c r="X10" s="13">
        <v>0</v>
      </c>
      <c r="Y10" s="13">
        <v>0</v>
      </c>
      <c r="Z10" s="13">
        <v>0</v>
      </c>
      <c r="AA10" s="13">
        <v>0</v>
      </c>
      <c r="AB10" s="13">
        <v>178</v>
      </c>
      <c r="AC10" s="13">
        <v>39</v>
      </c>
      <c r="AD10" s="13">
        <v>8</v>
      </c>
      <c r="AE10" s="13">
        <v>14</v>
      </c>
      <c r="AF10" s="13">
        <v>14</v>
      </c>
      <c r="AG10" s="13">
        <v>5</v>
      </c>
      <c r="AH10" s="13">
        <v>1</v>
      </c>
      <c r="AI10" s="13">
        <v>1</v>
      </c>
      <c r="AJ10" s="13">
        <v>1</v>
      </c>
      <c r="AK10" s="13">
        <v>34</v>
      </c>
      <c r="AL10" s="8"/>
    </row>
    <row r="11" spans="1:38" x14ac:dyDescent="0.2">
      <c r="A11" s="26"/>
      <c r="B11" s="26"/>
      <c r="C11" s="14" t="s">
        <v>81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 t="s">
        <v>173</v>
      </c>
      <c r="P11" s="15" t="s">
        <v>250</v>
      </c>
      <c r="Q11" s="15" t="s">
        <v>250</v>
      </c>
      <c r="R11" s="15" t="s">
        <v>119</v>
      </c>
      <c r="S11" s="14"/>
      <c r="T11" s="14"/>
      <c r="U11" s="14"/>
      <c r="V11" s="14"/>
      <c r="W11" s="15" t="s">
        <v>251</v>
      </c>
      <c r="X11" s="14"/>
      <c r="Y11" s="14"/>
      <c r="Z11" s="14"/>
      <c r="AA11" s="14"/>
      <c r="AB11" s="15" t="s">
        <v>252</v>
      </c>
      <c r="AC11" s="14"/>
      <c r="AD11" s="15" t="s">
        <v>154</v>
      </c>
      <c r="AE11" s="15" t="s">
        <v>154</v>
      </c>
      <c r="AF11" s="14"/>
      <c r="AG11" s="14"/>
      <c r="AH11" s="14"/>
      <c r="AI11" s="14"/>
      <c r="AJ11" s="14"/>
      <c r="AK11" s="14"/>
      <c r="AL11" s="8"/>
    </row>
    <row r="12" spans="1:38" x14ac:dyDescent="0.2">
      <c r="A12" s="29"/>
      <c r="B12" s="25" t="s">
        <v>65</v>
      </c>
      <c r="C12" s="12">
        <v>0.17901698178780001</v>
      </c>
      <c r="D12" s="12">
        <v>0.21489380336819999</v>
      </c>
      <c r="E12" s="12">
        <v>0.1468652335549</v>
      </c>
      <c r="F12" s="12">
        <v>0.16887737861259999</v>
      </c>
      <c r="G12" s="12">
        <v>0.19583232129440001</v>
      </c>
      <c r="H12" s="12">
        <v>0.14423349535509999</v>
      </c>
      <c r="I12" s="12">
        <v>0.30404800231840001</v>
      </c>
      <c r="J12" s="12">
        <v>0.16286662092410001</v>
      </c>
      <c r="K12" s="12">
        <v>0.1562651275145</v>
      </c>
      <c r="L12" s="12">
        <v>0.1121307564621</v>
      </c>
      <c r="M12" s="12">
        <v>0.19824100374680001</v>
      </c>
      <c r="N12" s="12">
        <v>0.16096877568670001</v>
      </c>
      <c r="O12" s="12">
        <v>2.1110242684769999E-2</v>
      </c>
      <c r="P12" s="12">
        <v>0.21331758937260001</v>
      </c>
      <c r="Q12" s="12">
        <v>0.2150412978698</v>
      </c>
      <c r="R12" s="12">
        <v>0.39014440456779997</v>
      </c>
      <c r="S12" s="12">
        <v>0.197870310716</v>
      </c>
      <c r="T12" s="12">
        <v>0.1694615325927</v>
      </c>
      <c r="U12" s="12">
        <v>6.1544300681280001E-2</v>
      </c>
      <c r="V12" s="12">
        <v>0</v>
      </c>
      <c r="W12" s="12">
        <v>0</v>
      </c>
      <c r="X12" s="12">
        <v>1</v>
      </c>
      <c r="Y12" s="12">
        <v>0</v>
      </c>
      <c r="Z12" s="12">
        <v>0</v>
      </c>
      <c r="AA12" s="12">
        <v>0</v>
      </c>
      <c r="AB12" s="12">
        <v>0.14310222934889999</v>
      </c>
      <c r="AC12" s="12">
        <v>0.36018593070889998</v>
      </c>
      <c r="AD12" s="12">
        <v>0.24542022630509999</v>
      </c>
      <c r="AE12" s="12">
        <v>0.10636127210019999</v>
      </c>
      <c r="AF12" s="12">
        <v>0.25079105693030002</v>
      </c>
      <c r="AG12" s="12">
        <v>0.26946868432179999</v>
      </c>
      <c r="AH12" s="12">
        <v>0</v>
      </c>
      <c r="AI12" s="12">
        <v>0</v>
      </c>
      <c r="AJ12" s="12">
        <v>0.1271094118394</v>
      </c>
      <c r="AK12" s="12">
        <v>0.15913326376289999</v>
      </c>
      <c r="AL12" s="8"/>
    </row>
    <row r="13" spans="1:38" x14ac:dyDescent="0.2">
      <c r="A13" s="26"/>
      <c r="B13" s="26"/>
      <c r="C13" s="13">
        <v>162</v>
      </c>
      <c r="D13" s="13">
        <v>37</v>
      </c>
      <c r="E13" s="13">
        <v>44</v>
      </c>
      <c r="F13" s="13">
        <v>38</v>
      </c>
      <c r="G13" s="13">
        <v>43</v>
      </c>
      <c r="H13" s="13">
        <v>15</v>
      </c>
      <c r="I13" s="13">
        <v>35</v>
      </c>
      <c r="J13" s="13">
        <v>28</v>
      </c>
      <c r="K13" s="13">
        <v>38</v>
      </c>
      <c r="L13" s="13">
        <v>35</v>
      </c>
      <c r="M13" s="13">
        <v>97</v>
      </c>
      <c r="N13" s="13">
        <v>64</v>
      </c>
      <c r="O13" s="13">
        <v>7</v>
      </c>
      <c r="P13" s="13">
        <v>19</v>
      </c>
      <c r="Q13" s="13">
        <v>22</v>
      </c>
      <c r="R13" s="13">
        <v>71</v>
      </c>
      <c r="S13" s="13">
        <v>28</v>
      </c>
      <c r="T13" s="13">
        <v>6</v>
      </c>
      <c r="U13" s="13">
        <v>9</v>
      </c>
      <c r="V13" s="13">
        <v>0</v>
      </c>
      <c r="W13" s="13">
        <v>0</v>
      </c>
      <c r="X13" s="13">
        <v>162</v>
      </c>
      <c r="Y13" s="13">
        <v>0</v>
      </c>
      <c r="Z13" s="13">
        <v>0</v>
      </c>
      <c r="AA13" s="13">
        <v>0</v>
      </c>
      <c r="AB13" s="13">
        <v>56</v>
      </c>
      <c r="AC13" s="13">
        <v>30</v>
      </c>
      <c r="AD13" s="13">
        <v>4</v>
      </c>
      <c r="AE13" s="13">
        <v>5</v>
      </c>
      <c r="AF13" s="13">
        <v>16</v>
      </c>
      <c r="AG13" s="13">
        <v>8</v>
      </c>
      <c r="AH13" s="13">
        <v>0</v>
      </c>
      <c r="AI13" s="13">
        <v>0</v>
      </c>
      <c r="AJ13" s="13">
        <v>1</v>
      </c>
      <c r="AK13" s="13">
        <v>42</v>
      </c>
      <c r="AL13" s="8"/>
    </row>
    <row r="14" spans="1:38" x14ac:dyDescent="0.2">
      <c r="A14" s="26"/>
      <c r="B14" s="26"/>
      <c r="C14" s="14" t="s">
        <v>81</v>
      </c>
      <c r="D14" s="14"/>
      <c r="E14" s="14"/>
      <c r="F14" s="14"/>
      <c r="G14" s="14"/>
      <c r="H14" s="14"/>
      <c r="I14" s="15" t="s">
        <v>82</v>
      </c>
      <c r="J14" s="14"/>
      <c r="K14" s="14"/>
      <c r="L14" s="14"/>
      <c r="M14" s="14"/>
      <c r="N14" s="14"/>
      <c r="O14" s="14"/>
      <c r="P14" s="15" t="s">
        <v>97</v>
      </c>
      <c r="Q14" s="15" t="s">
        <v>97</v>
      </c>
      <c r="R14" s="15" t="s">
        <v>253</v>
      </c>
      <c r="S14" s="15" t="s">
        <v>97</v>
      </c>
      <c r="T14" s="15" t="s">
        <v>91</v>
      </c>
      <c r="U14" s="14"/>
      <c r="V14" s="14"/>
      <c r="W14" s="14"/>
      <c r="X14" s="15" t="s">
        <v>254</v>
      </c>
      <c r="Y14" s="14"/>
      <c r="Z14" s="14"/>
      <c r="AA14" s="14"/>
      <c r="AB14" s="14"/>
      <c r="AC14" s="15" t="s">
        <v>91</v>
      </c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9"/>
      <c r="B15" s="25" t="s">
        <v>66</v>
      </c>
      <c r="C15" s="12">
        <v>0.2242661182472</v>
      </c>
      <c r="D15" s="12">
        <v>0.20243009439590001</v>
      </c>
      <c r="E15" s="12">
        <v>0.26551150817169999</v>
      </c>
      <c r="F15" s="12">
        <v>0.1997384162569</v>
      </c>
      <c r="G15" s="12">
        <v>0.21820927815509999</v>
      </c>
      <c r="H15" s="12">
        <v>0.25991176190210002</v>
      </c>
      <c r="I15" s="12">
        <v>0.25798448082249997</v>
      </c>
      <c r="J15" s="12">
        <v>0.14382221531360001</v>
      </c>
      <c r="K15" s="12">
        <v>0.22878256746860001</v>
      </c>
      <c r="L15" s="12">
        <v>0.23505498131309999</v>
      </c>
      <c r="M15" s="12">
        <v>0.16631901127920001</v>
      </c>
      <c r="N15" s="12">
        <v>0.28858259562069999</v>
      </c>
      <c r="O15" s="12">
        <v>0</v>
      </c>
      <c r="P15" s="12">
        <v>4.7921857450370003E-2</v>
      </c>
      <c r="Q15" s="12">
        <v>2.2440391101780002E-3</v>
      </c>
      <c r="R15" s="12">
        <v>0.15347440005640001</v>
      </c>
      <c r="S15" s="12">
        <v>0.64218383625599995</v>
      </c>
      <c r="T15" s="12">
        <v>0.64893707574149995</v>
      </c>
      <c r="U15" s="12">
        <v>0.45643130884619998</v>
      </c>
      <c r="V15" s="12">
        <v>0</v>
      </c>
      <c r="W15" s="12">
        <v>0</v>
      </c>
      <c r="X15" s="12">
        <v>0</v>
      </c>
      <c r="Y15" s="12">
        <v>1</v>
      </c>
      <c r="Z15" s="12">
        <v>0</v>
      </c>
      <c r="AA15" s="12">
        <v>0</v>
      </c>
      <c r="AB15" s="12">
        <v>0.1052234326931</v>
      </c>
      <c r="AC15" s="12">
        <v>0.11579813575550001</v>
      </c>
      <c r="AD15" s="12">
        <v>1.8811038503830001E-2</v>
      </c>
      <c r="AE15" s="12">
        <v>0.19376390461750001</v>
      </c>
      <c r="AF15" s="12">
        <v>0.27217601817839998</v>
      </c>
      <c r="AG15" s="12">
        <v>0.27070731441320001</v>
      </c>
      <c r="AH15" s="12">
        <v>0.10722615690450001</v>
      </c>
      <c r="AI15" s="12">
        <v>0.81616061060209999</v>
      </c>
      <c r="AJ15" s="12">
        <v>0.42182909819339998</v>
      </c>
      <c r="AK15" s="12">
        <v>0.40412245381279999</v>
      </c>
      <c r="AL15" s="8"/>
    </row>
    <row r="16" spans="1:38" x14ac:dyDescent="0.2">
      <c r="A16" s="26"/>
      <c r="B16" s="26"/>
      <c r="C16" s="13">
        <v>184</v>
      </c>
      <c r="D16" s="13">
        <v>41</v>
      </c>
      <c r="E16" s="13">
        <v>60</v>
      </c>
      <c r="F16" s="13">
        <v>37</v>
      </c>
      <c r="G16" s="13">
        <v>46</v>
      </c>
      <c r="H16" s="13">
        <v>21</v>
      </c>
      <c r="I16" s="13">
        <v>41</v>
      </c>
      <c r="J16" s="13">
        <v>24</v>
      </c>
      <c r="K16" s="13">
        <v>38</v>
      </c>
      <c r="L16" s="13">
        <v>57</v>
      </c>
      <c r="M16" s="13">
        <v>83</v>
      </c>
      <c r="N16" s="13">
        <v>101</v>
      </c>
      <c r="O16" s="13">
        <v>0</v>
      </c>
      <c r="P16" s="13">
        <v>9</v>
      </c>
      <c r="Q16" s="13">
        <v>1</v>
      </c>
      <c r="R16" s="13">
        <v>18</v>
      </c>
      <c r="S16" s="13">
        <v>66</v>
      </c>
      <c r="T16" s="13">
        <v>31</v>
      </c>
      <c r="U16" s="13">
        <v>59</v>
      </c>
      <c r="V16" s="13">
        <v>0</v>
      </c>
      <c r="W16" s="13">
        <v>0</v>
      </c>
      <c r="X16" s="13">
        <v>0</v>
      </c>
      <c r="Y16" s="13">
        <v>184</v>
      </c>
      <c r="Z16" s="13">
        <v>0</v>
      </c>
      <c r="AA16" s="13">
        <v>0</v>
      </c>
      <c r="AB16" s="13">
        <v>37</v>
      </c>
      <c r="AC16" s="13">
        <v>13</v>
      </c>
      <c r="AD16" s="13">
        <v>1</v>
      </c>
      <c r="AE16" s="13">
        <v>8</v>
      </c>
      <c r="AF16" s="13">
        <v>15</v>
      </c>
      <c r="AG16" s="13">
        <v>6</v>
      </c>
      <c r="AH16" s="13">
        <v>1</v>
      </c>
      <c r="AI16" s="13">
        <v>11</v>
      </c>
      <c r="AJ16" s="13">
        <v>2</v>
      </c>
      <c r="AK16" s="13">
        <v>90</v>
      </c>
      <c r="AL16" s="8"/>
    </row>
    <row r="17" spans="1:38" x14ac:dyDescent="0.2">
      <c r="A17" s="26"/>
      <c r="B17" s="26"/>
      <c r="C17" s="14" t="s">
        <v>81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 t="s">
        <v>91</v>
      </c>
      <c r="O17" s="14"/>
      <c r="P17" s="15" t="s">
        <v>169</v>
      </c>
      <c r="Q17" s="14"/>
      <c r="R17" s="15" t="s">
        <v>255</v>
      </c>
      <c r="S17" s="15" t="s">
        <v>114</v>
      </c>
      <c r="T17" s="15" t="s">
        <v>114</v>
      </c>
      <c r="U17" s="15" t="s">
        <v>150</v>
      </c>
      <c r="V17" s="14"/>
      <c r="W17" s="14"/>
      <c r="X17" s="14"/>
      <c r="Y17" s="15" t="s">
        <v>256</v>
      </c>
      <c r="Z17" s="14"/>
      <c r="AA17" s="14"/>
      <c r="AB17" s="14"/>
      <c r="AC17" s="14"/>
      <c r="AD17" s="14"/>
      <c r="AE17" s="14"/>
      <c r="AF17" s="15" t="s">
        <v>109</v>
      </c>
      <c r="AG17" s="14"/>
      <c r="AH17" s="14"/>
      <c r="AI17" s="15" t="s">
        <v>257</v>
      </c>
      <c r="AJ17" s="14"/>
      <c r="AK17" s="15" t="s">
        <v>151</v>
      </c>
      <c r="AL17" s="8"/>
    </row>
    <row r="18" spans="1:38" x14ac:dyDescent="0.2">
      <c r="A18" s="29"/>
      <c r="B18" s="25" t="s">
        <v>67</v>
      </c>
      <c r="C18" s="12">
        <v>8.863361057939001E-2</v>
      </c>
      <c r="D18" s="12">
        <v>7.982779175183001E-2</v>
      </c>
      <c r="E18" s="12">
        <v>0.1070698714931</v>
      </c>
      <c r="F18" s="12">
        <v>5.6926117627669998E-2</v>
      </c>
      <c r="G18" s="12">
        <v>0.1049129893559</v>
      </c>
      <c r="H18" s="12">
        <v>0.13408716250159999</v>
      </c>
      <c r="I18" s="12">
        <v>6.9610403010520003E-2</v>
      </c>
      <c r="J18" s="12">
        <v>0.10177738831370001</v>
      </c>
      <c r="K18" s="12">
        <v>7.0496289877660004E-2</v>
      </c>
      <c r="L18" s="12">
        <v>6.7170481054850004E-2</v>
      </c>
      <c r="M18" s="12">
        <v>8.0193877460420004E-2</v>
      </c>
      <c r="N18" s="12">
        <v>9.7057133763109996E-2</v>
      </c>
      <c r="O18" s="12">
        <v>0</v>
      </c>
      <c r="P18" s="12">
        <v>0</v>
      </c>
      <c r="Q18" s="12">
        <v>0</v>
      </c>
      <c r="R18" s="12">
        <v>6.4787989048780007E-3</v>
      </c>
      <c r="S18" s="12">
        <v>0.1177122097876</v>
      </c>
      <c r="T18" s="12">
        <v>0.16901949917529999</v>
      </c>
      <c r="U18" s="12">
        <v>0.45184636955520002</v>
      </c>
      <c r="V18" s="12">
        <v>0</v>
      </c>
      <c r="W18" s="12">
        <v>0</v>
      </c>
      <c r="X18" s="12">
        <v>0</v>
      </c>
      <c r="Y18" s="12">
        <v>0</v>
      </c>
      <c r="Z18" s="12">
        <v>1</v>
      </c>
      <c r="AA18" s="12">
        <v>0</v>
      </c>
      <c r="AB18" s="12">
        <v>1.121538279703E-2</v>
      </c>
      <c r="AC18" s="12">
        <v>3.1510537169450001E-2</v>
      </c>
      <c r="AD18" s="12">
        <v>7.0857139843889999E-2</v>
      </c>
      <c r="AE18" s="12">
        <v>4.8383040060709988E-2</v>
      </c>
      <c r="AF18" s="12">
        <v>5.4860414148690001E-2</v>
      </c>
      <c r="AG18" s="12">
        <v>0.1066576848919</v>
      </c>
      <c r="AH18" s="12">
        <v>0.62032524743350004</v>
      </c>
      <c r="AI18" s="12">
        <v>1.4377764628239999E-2</v>
      </c>
      <c r="AJ18" s="12">
        <v>0</v>
      </c>
      <c r="AK18" s="12">
        <v>0.2277802485075</v>
      </c>
      <c r="AL18" s="8"/>
    </row>
    <row r="19" spans="1:38" x14ac:dyDescent="0.2">
      <c r="A19" s="26"/>
      <c r="B19" s="26"/>
      <c r="C19" s="13">
        <v>71</v>
      </c>
      <c r="D19" s="13">
        <v>12</v>
      </c>
      <c r="E19" s="13">
        <v>27</v>
      </c>
      <c r="F19" s="13">
        <v>8</v>
      </c>
      <c r="G19" s="13">
        <v>24</v>
      </c>
      <c r="H19" s="13">
        <v>18</v>
      </c>
      <c r="I19" s="13">
        <v>10</v>
      </c>
      <c r="J19" s="13">
        <v>12</v>
      </c>
      <c r="K19" s="13">
        <v>14</v>
      </c>
      <c r="L19" s="13">
        <v>15</v>
      </c>
      <c r="M19" s="13">
        <v>34</v>
      </c>
      <c r="N19" s="13">
        <v>36</v>
      </c>
      <c r="O19" s="13">
        <v>0</v>
      </c>
      <c r="P19" s="13">
        <v>0</v>
      </c>
      <c r="Q19" s="13">
        <v>0</v>
      </c>
      <c r="R19" s="13">
        <v>1</v>
      </c>
      <c r="S19" s="13">
        <v>13</v>
      </c>
      <c r="T19" s="13">
        <v>5</v>
      </c>
      <c r="U19" s="13">
        <v>52</v>
      </c>
      <c r="V19" s="13">
        <v>0</v>
      </c>
      <c r="W19" s="13">
        <v>0</v>
      </c>
      <c r="X19" s="13">
        <v>0</v>
      </c>
      <c r="Y19" s="13">
        <v>0</v>
      </c>
      <c r="Z19" s="13">
        <v>71</v>
      </c>
      <c r="AA19" s="13">
        <v>0</v>
      </c>
      <c r="AB19" s="13">
        <v>4</v>
      </c>
      <c r="AC19" s="13">
        <v>4</v>
      </c>
      <c r="AD19" s="13">
        <v>2</v>
      </c>
      <c r="AE19" s="13">
        <v>1</v>
      </c>
      <c r="AF19" s="13">
        <v>3</v>
      </c>
      <c r="AG19" s="13">
        <v>2</v>
      </c>
      <c r="AH19" s="13">
        <v>1</v>
      </c>
      <c r="AI19" s="13">
        <v>1</v>
      </c>
      <c r="AJ19" s="13">
        <v>0</v>
      </c>
      <c r="AK19" s="13">
        <v>53</v>
      </c>
      <c r="AL19" s="8"/>
    </row>
    <row r="20" spans="1:38" x14ac:dyDescent="0.2">
      <c r="A20" s="26"/>
      <c r="B20" s="26"/>
      <c r="C20" s="14" t="s">
        <v>81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 t="s">
        <v>258</v>
      </c>
      <c r="T20" s="15" t="s">
        <v>259</v>
      </c>
      <c r="U20" s="15" t="s">
        <v>260</v>
      </c>
      <c r="V20" s="14"/>
      <c r="W20" s="14"/>
      <c r="X20" s="14"/>
      <c r="Y20" s="14"/>
      <c r="Z20" s="15" t="s">
        <v>261</v>
      </c>
      <c r="AA20" s="14"/>
      <c r="AB20" s="14"/>
      <c r="AC20" s="14"/>
      <c r="AD20" s="14"/>
      <c r="AE20" s="14"/>
      <c r="AF20" s="14"/>
      <c r="AG20" s="14"/>
      <c r="AH20" s="15" t="s">
        <v>262</v>
      </c>
      <c r="AI20" s="14"/>
      <c r="AJ20" s="14"/>
      <c r="AK20" s="15" t="s">
        <v>263</v>
      </c>
      <c r="AL20" s="8"/>
    </row>
    <row r="21" spans="1:38" x14ac:dyDescent="0.2">
      <c r="A21" s="29"/>
      <c r="B21" s="25" t="s">
        <v>68</v>
      </c>
      <c r="C21" s="12">
        <v>2.283649214406E-2</v>
      </c>
      <c r="D21" s="12">
        <v>2.4645922653289999E-2</v>
      </c>
      <c r="E21" s="12">
        <v>8.2108306475130004E-3</v>
      </c>
      <c r="F21" s="12">
        <v>2.3349219569769999E-2</v>
      </c>
      <c r="G21" s="12">
        <v>3.7769217256279998E-2</v>
      </c>
      <c r="H21" s="12">
        <v>6.0531731719059997E-2</v>
      </c>
      <c r="I21" s="12">
        <v>0</v>
      </c>
      <c r="J21" s="12">
        <v>2.4075852431660001E-2</v>
      </c>
      <c r="K21" s="12">
        <v>1.103953433543E-2</v>
      </c>
      <c r="L21" s="12">
        <v>9.0871125156629998E-3</v>
      </c>
      <c r="M21" s="12">
        <v>2.7532186401709999E-2</v>
      </c>
      <c r="N21" s="12">
        <v>1.8503799929829999E-2</v>
      </c>
      <c r="O21" s="12">
        <v>4.6845831907180004E-3</v>
      </c>
      <c r="P21" s="12">
        <v>0</v>
      </c>
      <c r="Q21" s="12">
        <v>2.093813752162E-2</v>
      </c>
      <c r="R21" s="12">
        <v>8.889477867442E-2</v>
      </c>
      <c r="S21" s="12">
        <v>0</v>
      </c>
      <c r="T21" s="12">
        <v>1.258189249047E-2</v>
      </c>
      <c r="U21" s="12">
        <v>8.0568603541899993E-3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1</v>
      </c>
      <c r="AB21" s="12">
        <v>2.717351471947E-2</v>
      </c>
      <c r="AC21" s="12">
        <v>5.0987756975339998E-2</v>
      </c>
      <c r="AD21" s="12">
        <v>0</v>
      </c>
      <c r="AE21" s="12">
        <v>0</v>
      </c>
      <c r="AF21" s="12">
        <v>1.945395573293E-2</v>
      </c>
      <c r="AG21" s="12">
        <v>0</v>
      </c>
      <c r="AH21" s="12">
        <v>0</v>
      </c>
      <c r="AI21" s="12">
        <v>0</v>
      </c>
      <c r="AJ21" s="12">
        <v>0</v>
      </c>
      <c r="AK21" s="12">
        <v>1.4263008874119999E-2</v>
      </c>
      <c r="AL21" s="8"/>
    </row>
    <row r="22" spans="1:38" x14ac:dyDescent="0.2">
      <c r="A22" s="26"/>
      <c r="B22" s="26"/>
      <c r="C22" s="13">
        <v>12</v>
      </c>
      <c r="D22" s="13">
        <v>1</v>
      </c>
      <c r="E22" s="13">
        <v>2</v>
      </c>
      <c r="F22" s="13">
        <v>3</v>
      </c>
      <c r="G22" s="13">
        <v>6</v>
      </c>
      <c r="H22" s="13">
        <v>5</v>
      </c>
      <c r="I22" s="13">
        <v>0</v>
      </c>
      <c r="J22" s="13">
        <v>2</v>
      </c>
      <c r="K22" s="13">
        <v>2</v>
      </c>
      <c r="L22" s="13">
        <v>2</v>
      </c>
      <c r="M22" s="13">
        <v>7</v>
      </c>
      <c r="N22" s="13">
        <v>5</v>
      </c>
      <c r="O22" s="13">
        <v>1</v>
      </c>
      <c r="P22" s="13">
        <v>0</v>
      </c>
      <c r="Q22" s="13">
        <v>2</v>
      </c>
      <c r="R22" s="13">
        <v>7</v>
      </c>
      <c r="S22" s="13">
        <v>0</v>
      </c>
      <c r="T22" s="13">
        <v>1</v>
      </c>
      <c r="U22" s="13">
        <v>1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12</v>
      </c>
      <c r="AB22" s="13">
        <v>5</v>
      </c>
      <c r="AC22" s="13">
        <v>2</v>
      </c>
      <c r="AD22" s="13">
        <v>0</v>
      </c>
      <c r="AE22" s="13">
        <v>0</v>
      </c>
      <c r="AF22" s="13">
        <v>1</v>
      </c>
      <c r="AG22" s="13">
        <v>0</v>
      </c>
      <c r="AH22" s="13">
        <v>0</v>
      </c>
      <c r="AI22" s="13">
        <v>0</v>
      </c>
      <c r="AJ22" s="13">
        <v>0</v>
      </c>
      <c r="AK22" s="13">
        <v>4</v>
      </c>
      <c r="AL22" s="8"/>
    </row>
    <row r="23" spans="1:38" x14ac:dyDescent="0.2">
      <c r="A23" s="26"/>
      <c r="B23" s="26"/>
      <c r="C23" s="14" t="s">
        <v>81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 t="s">
        <v>91</v>
      </c>
      <c r="S23" s="14"/>
      <c r="T23" s="14"/>
      <c r="U23" s="14"/>
      <c r="V23" s="14"/>
      <c r="W23" s="14"/>
      <c r="X23" s="14"/>
      <c r="Y23" s="14"/>
      <c r="Z23" s="14"/>
      <c r="AA23" s="15" t="s">
        <v>260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8"/>
    </row>
    <row r="24" spans="1:38" x14ac:dyDescent="0.2">
      <c r="A24" s="29"/>
      <c r="B24" s="25" t="s">
        <v>27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  <c r="AF24" s="12">
        <v>1</v>
      </c>
      <c r="AG24" s="12">
        <v>1</v>
      </c>
      <c r="AH24" s="12">
        <v>1</v>
      </c>
      <c r="AI24" s="12">
        <v>1</v>
      </c>
      <c r="AJ24" s="12">
        <v>1</v>
      </c>
      <c r="AK24" s="12">
        <v>1</v>
      </c>
      <c r="AL24" s="8"/>
    </row>
    <row r="25" spans="1:38" x14ac:dyDescent="0.2">
      <c r="A25" s="26"/>
      <c r="B25" s="26"/>
      <c r="C25" s="13">
        <v>985</v>
      </c>
      <c r="D25" s="13">
        <v>216</v>
      </c>
      <c r="E25" s="13">
        <v>284</v>
      </c>
      <c r="F25" s="13">
        <v>239</v>
      </c>
      <c r="G25" s="13">
        <v>246</v>
      </c>
      <c r="H25" s="13">
        <v>96</v>
      </c>
      <c r="I25" s="13">
        <v>163</v>
      </c>
      <c r="J25" s="13">
        <v>164</v>
      </c>
      <c r="K25" s="13">
        <v>222</v>
      </c>
      <c r="L25" s="13">
        <v>300</v>
      </c>
      <c r="M25" s="13">
        <v>576</v>
      </c>
      <c r="N25" s="13">
        <v>399</v>
      </c>
      <c r="O25" s="13">
        <v>264</v>
      </c>
      <c r="P25" s="13">
        <v>113</v>
      </c>
      <c r="Q25" s="13">
        <v>151</v>
      </c>
      <c r="R25" s="13">
        <v>180</v>
      </c>
      <c r="S25" s="13">
        <v>110</v>
      </c>
      <c r="T25" s="13">
        <v>43</v>
      </c>
      <c r="U25" s="13">
        <v>124</v>
      </c>
      <c r="V25" s="13">
        <v>261</v>
      </c>
      <c r="W25" s="13">
        <v>295</v>
      </c>
      <c r="X25" s="13">
        <v>162</v>
      </c>
      <c r="Y25" s="13">
        <v>184</v>
      </c>
      <c r="Z25" s="13">
        <v>71</v>
      </c>
      <c r="AA25" s="13">
        <v>12</v>
      </c>
      <c r="AB25" s="13">
        <v>438</v>
      </c>
      <c r="AC25" s="13">
        <v>115</v>
      </c>
      <c r="AD25" s="13">
        <v>20</v>
      </c>
      <c r="AE25" s="13">
        <v>50</v>
      </c>
      <c r="AF25" s="13">
        <v>62</v>
      </c>
      <c r="AG25" s="13">
        <v>26</v>
      </c>
      <c r="AH25" s="13">
        <v>5</v>
      </c>
      <c r="AI25" s="13">
        <v>15</v>
      </c>
      <c r="AJ25" s="13">
        <v>4</v>
      </c>
      <c r="AK25" s="13">
        <v>250</v>
      </c>
      <c r="AL25" s="8"/>
    </row>
    <row r="26" spans="1:38" x14ac:dyDescent="0.2">
      <c r="A26" s="26"/>
      <c r="B26" s="26"/>
      <c r="C26" s="14" t="s">
        <v>81</v>
      </c>
      <c r="D26" s="14" t="s">
        <v>81</v>
      </c>
      <c r="E26" s="14" t="s">
        <v>81</v>
      </c>
      <c r="F26" s="14" t="s">
        <v>81</v>
      </c>
      <c r="G26" s="14" t="s">
        <v>81</v>
      </c>
      <c r="H26" s="14" t="s">
        <v>81</v>
      </c>
      <c r="I26" s="14" t="s">
        <v>81</v>
      </c>
      <c r="J26" s="14" t="s">
        <v>81</v>
      </c>
      <c r="K26" s="14" t="s">
        <v>81</v>
      </c>
      <c r="L26" s="14" t="s">
        <v>81</v>
      </c>
      <c r="M26" s="14" t="s">
        <v>81</v>
      </c>
      <c r="N26" s="14" t="s">
        <v>81</v>
      </c>
      <c r="O26" s="14" t="s">
        <v>81</v>
      </c>
      <c r="P26" s="14" t="s">
        <v>81</v>
      </c>
      <c r="Q26" s="14" t="s">
        <v>81</v>
      </c>
      <c r="R26" s="14" t="s">
        <v>81</v>
      </c>
      <c r="S26" s="14" t="s">
        <v>81</v>
      </c>
      <c r="T26" s="14" t="s">
        <v>81</v>
      </c>
      <c r="U26" s="14" t="s">
        <v>81</v>
      </c>
      <c r="V26" s="14" t="s">
        <v>81</v>
      </c>
      <c r="W26" s="14" t="s">
        <v>81</v>
      </c>
      <c r="X26" s="14" t="s">
        <v>81</v>
      </c>
      <c r="Y26" s="14" t="s">
        <v>81</v>
      </c>
      <c r="Z26" s="14" t="s">
        <v>81</v>
      </c>
      <c r="AA26" s="14" t="s">
        <v>81</v>
      </c>
      <c r="AB26" s="14" t="s">
        <v>81</v>
      </c>
      <c r="AC26" s="14" t="s">
        <v>81</v>
      </c>
      <c r="AD26" s="14" t="s">
        <v>81</v>
      </c>
      <c r="AE26" s="14" t="s">
        <v>81</v>
      </c>
      <c r="AF26" s="14" t="s">
        <v>81</v>
      </c>
      <c r="AG26" s="14" t="s">
        <v>81</v>
      </c>
      <c r="AH26" s="14" t="s">
        <v>81</v>
      </c>
      <c r="AI26" s="14" t="s">
        <v>81</v>
      </c>
      <c r="AJ26" s="14" t="s">
        <v>81</v>
      </c>
      <c r="AK26" s="14" t="s">
        <v>81</v>
      </c>
      <c r="AL26" s="8"/>
    </row>
    <row r="27" spans="1:38" x14ac:dyDescent="0.2">
      <c r="A27" s="16" t="s">
        <v>264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8" x14ac:dyDescent="0.2">
      <c r="A28" s="18" t="s">
        <v>101</v>
      </c>
    </row>
  </sheetData>
  <mergeCells count="17">
    <mergeCell ref="B24:B26"/>
    <mergeCell ref="A6:A26"/>
    <mergeCell ref="B9:B11"/>
    <mergeCell ref="B12:B14"/>
    <mergeCell ref="B15:B17"/>
    <mergeCell ref="B18:B20"/>
    <mergeCell ref="B21:B23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1A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L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1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265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26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4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4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266</v>
      </c>
      <c r="B6" s="25" t="s">
        <v>54</v>
      </c>
      <c r="C6" s="12">
        <v>0.50344604169919993</v>
      </c>
      <c r="D6" s="12">
        <v>0.49776704602139998</v>
      </c>
      <c r="E6" s="12">
        <v>0.52527219196249997</v>
      </c>
      <c r="F6" s="12">
        <v>0.51297817804540002</v>
      </c>
      <c r="G6" s="12">
        <v>0.47379086049829999</v>
      </c>
      <c r="H6" s="12">
        <v>0.59761709257520002</v>
      </c>
      <c r="I6" s="12">
        <v>0.54895090332579999</v>
      </c>
      <c r="J6" s="12">
        <v>0.41036228118160001</v>
      </c>
      <c r="K6" s="12">
        <v>0.41981898224870001</v>
      </c>
      <c r="L6" s="12">
        <v>0.47781912737359999</v>
      </c>
      <c r="M6" s="12">
        <v>1</v>
      </c>
      <c r="N6" s="12">
        <v>0</v>
      </c>
      <c r="O6" s="12">
        <v>0.53442289475320004</v>
      </c>
      <c r="P6" s="12">
        <v>0.43874472006670001</v>
      </c>
      <c r="Q6" s="12">
        <v>0.57076288609830006</v>
      </c>
      <c r="R6" s="12">
        <v>0.61794455295539996</v>
      </c>
      <c r="S6" s="12">
        <v>0.4355723978762</v>
      </c>
      <c r="T6" s="12">
        <v>0.33262725062769999</v>
      </c>
      <c r="U6" s="12">
        <v>0.42464977657649999</v>
      </c>
      <c r="V6" s="12">
        <v>0.61483953866230001</v>
      </c>
      <c r="W6" s="12">
        <v>0.49124828351510003</v>
      </c>
      <c r="X6" s="12">
        <v>0.55844827097649996</v>
      </c>
      <c r="Y6" s="12">
        <v>0.37180528108139999</v>
      </c>
      <c r="Z6" s="12">
        <v>0.45360736475419999</v>
      </c>
      <c r="AA6" s="12">
        <v>0.60443364813040001</v>
      </c>
      <c r="AB6" s="12">
        <v>0.47954732777070003</v>
      </c>
      <c r="AC6" s="12">
        <v>0.52843442975510002</v>
      </c>
      <c r="AD6" s="12">
        <v>0.98118896149619994</v>
      </c>
      <c r="AE6" s="12">
        <v>0.34449657850510002</v>
      </c>
      <c r="AF6" s="12">
        <v>0.52573924983669995</v>
      </c>
      <c r="AG6" s="12">
        <v>0.48675357435510003</v>
      </c>
      <c r="AH6" s="12">
        <v>0.27244859566189999</v>
      </c>
      <c r="AI6" s="12">
        <v>0.3081560673041</v>
      </c>
      <c r="AJ6" s="12">
        <v>0.67023720107160001</v>
      </c>
      <c r="AK6" s="12">
        <v>0.53970405920849995</v>
      </c>
      <c r="AL6" s="8"/>
    </row>
    <row r="7" spans="1:38" x14ac:dyDescent="0.2">
      <c r="A7" s="24"/>
      <c r="B7" s="26"/>
      <c r="C7" s="13">
        <v>577</v>
      </c>
      <c r="D7" s="13">
        <v>121</v>
      </c>
      <c r="E7" s="13">
        <v>166</v>
      </c>
      <c r="F7" s="13">
        <v>150</v>
      </c>
      <c r="G7" s="13">
        <v>140</v>
      </c>
      <c r="H7" s="13">
        <v>63</v>
      </c>
      <c r="I7" s="13">
        <v>102</v>
      </c>
      <c r="J7" s="13">
        <v>83</v>
      </c>
      <c r="K7" s="13">
        <v>120</v>
      </c>
      <c r="L7" s="13">
        <v>188</v>
      </c>
      <c r="M7" s="13">
        <v>577</v>
      </c>
      <c r="N7" s="13">
        <v>0</v>
      </c>
      <c r="O7" s="13">
        <v>161</v>
      </c>
      <c r="P7" s="13">
        <v>64</v>
      </c>
      <c r="Q7" s="13">
        <v>101</v>
      </c>
      <c r="R7" s="13">
        <v>117</v>
      </c>
      <c r="S7" s="13">
        <v>60</v>
      </c>
      <c r="T7" s="13">
        <v>14</v>
      </c>
      <c r="U7" s="13">
        <v>60</v>
      </c>
      <c r="V7" s="13">
        <v>177</v>
      </c>
      <c r="W7" s="13">
        <v>178</v>
      </c>
      <c r="X7" s="13">
        <v>97</v>
      </c>
      <c r="Y7" s="13">
        <v>83</v>
      </c>
      <c r="Z7" s="13">
        <v>34</v>
      </c>
      <c r="AA7" s="13">
        <v>7</v>
      </c>
      <c r="AB7" s="13">
        <v>246</v>
      </c>
      <c r="AC7" s="13">
        <v>76</v>
      </c>
      <c r="AD7" s="13">
        <v>19</v>
      </c>
      <c r="AE7" s="13">
        <v>23</v>
      </c>
      <c r="AF7" s="13">
        <v>37</v>
      </c>
      <c r="AG7" s="13">
        <v>16</v>
      </c>
      <c r="AH7" s="13">
        <v>3</v>
      </c>
      <c r="AI7" s="13">
        <v>8</v>
      </c>
      <c r="AJ7" s="13">
        <v>3</v>
      </c>
      <c r="AK7" s="13">
        <v>146</v>
      </c>
      <c r="AL7" s="8"/>
    </row>
    <row r="8" spans="1:38" x14ac:dyDescent="0.2">
      <c r="A8" s="24"/>
      <c r="B8" s="26"/>
      <c r="C8" s="14" t="s">
        <v>81</v>
      </c>
      <c r="D8" s="14"/>
      <c r="E8" s="14"/>
      <c r="F8" s="14"/>
      <c r="G8" s="14"/>
      <c r="H8" s="14"/>
      <c r="I8" s="14"/>
      <c r="J8" s="14"/>
      <c r="K8" s="14"/>
      <c r="L8" s="14"/>
      <c r="M8" s="15" t="s">
        <v>83</v>
      </c>
      <c r="N8" s="14"/>
      <c r="O8" s="14"/>
      <c r="P8" s="14"/>
      <c r="Q8" s="14"/>
      <c r="R8" s="14"/>
      <c r="S8" s="14"/>
      <c r="T8" s="14"/>
      <c r="U8" s="14"/>
      <c r="V8" s="15" t="s">
        <v>139</v>
      </c>
      <c r="W8" s="14"/>
      <c r="X8" s="14"/>
      <c r="Y8" s="14"/>
      <c r="Z8" s="14"/>
      <c r="AA8" s="14"/>
      <c r="AB8" s="14"/>
      <c r="AC8" s="14"/>
      <c r="AD8" s="15" t="s">
        <v>267</v>
      </c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9"/>
      <c r="B9" s="25" t="s">
        <v>55</v>
      </c>
      <c r="C9" s="12">
        <v>0.48921276789770002</v>
      </c>
      <c r="D9" s="12">
        <v>0.50223295397860002</v>
      </c>
      <c r="E9" s="12">
        <v>0.47472780803749998</v>
      </c>
      <c r="F9" s="12">
        <v>0.46534827781839999</v>
      </c>
      <c r="G9" s="12">
        <v>0.51793939464659999</v>
      </c>
      <c r="H9" s="12">
        <v>0.39801485684969989</v>
      </c>
      <c r="I9" s="12">
        <v>0.44031992562619998</v>
      </c>
      <c r="J9" s="12">
        <v>0.57550857527630006</v>
      </c>
      <c r="K9" s="12">
        <v>0.56738597857709994</v>
      </c>
      <c r="L9" s="12">
        <v>0.52218087262640001</v>
      </c>
      <c r="M9" s="12">
        <v>0</v>
      </c>
      <c r="N9" s="12">
        <v>1</v>
      </c>
      <c r="O9" s="12">
        <v>0.46557710524680002</v>
      </c>
      <c r="P9" s="12">
        <v>0.5520124682873</v>
      </c>
      <c r="Q9" s="12">
        <v>0.41427685316719998</v>
      </c>
      <c r="R9" s="12">
        <v>0.37107552066289989</v>
      </c>
      <c r="S9" s="12">
        <v>0.55646141612669997</v>
      </c>
      <c r="T9" s="12">
        <v>0.66737274937229996</v>
      </c>
      <c r="U9" s="12">
        <v>0.56754821513629994</v>
      </c>
      <c r="V9" s="12">
        <v>0.37090438027939998</v>
      </c>
      <c r="W9" s="12">
        <v>0.49681038971370001</v>
      </c>
      <c r="X9" s="12">
        <v>0.44155172902349998</v>
      </c>
      <c r="Y9" s="12">
        <v>0.62819471891860001</v>
      </c>
      <c r="Z9" s="12">
        <v>0.5345850786527</v>
      </c>
      <c r="AA9" s="12">
        <v>0.39556635186959999</v>
      </c>
      <c r="AB9" s="12">
        <v>0.51299000133790007</v>
      </c>
      <c r="AC9" s="12">
        <v>0.47156557024489998</v>
      </c>
      <c r="AD9" s="12">
        <v>1.8811038503830001E-2</v>
      </c>
      <c r="AE9" s="12">
        <v>0.62980820970329998</v>
      </c>
      <c r="AF9" s="12">
        <v>0.47426075016329999</v>
      </c>
      <c r="AG9" s="12">
        <v>0.51324642564489997</v>
      </c>
      <c r="AH9" s="12">
        <v>0.72755140433809995</v>
      </c>
      <c r="AI9" s="12">
        <v>0.69184393269590005</v>
      </c>
      <c r="AJ9" s="12">
        <v>0.32976279892839999</v>
      </c>
      <c r="AK9" s="12">
        <v>0.44939894949960002</v>
      </c>
      <c r="AL9" s="8"/>
    </row>
    <row r="10" spans="1:38" x14ac:dyDescent="0.2">
      <c r="A10" s="24"/>
      <c r="B10" s="26"/>
      <c r="C10" s="13">
        <v>399</v>
      </c>
      <c r="D10" s="13">
        <v>93</v>
      </c>
      <c r="E10" s="13">
        <v>118</v>
      </c>
      <c r="F10" s="13">
        <v>84</v>
      </c>
      <c r="G10" s="13">
        <v>104</v>
      </c>
      <c r="H10" s="13">
        <v>32</v>
      </c>
      <c r="I10" s="13">
        <v>58</v>
      </c>
      <c r="J10" s="13">
        <v>79</v>
      </c>
      <c r="K10" s="13">
        <v>100</v>
      </c>
      <c r="L10" s="13">
        <v>112</v>
      </c>
      <c r="M10" s="13">
        <v>0</v>
      </c>
      <c r="N10" s="13">
        <v>399</v>
      </c>
      <c r="O10" s="13">
        <v>102</v>
      </c>
      <c r="P10" s="13">
        <v>48</v>
      </c>
      <c r="Q10" s="13">
        <v>48</v>
      </c>
      <c r="R10" s="13">
        <v>61</v>
      </c>
      <c r="S10" s="13">
        <v>48</v>
      </c>
      <c r="T10" s="13">
        <v>29</v>
      </c>
      <c r="U10" s="13">
        <v>63</v>
      </c>
      <c r="V10" s="13">
        <v>81</v>
      </c>
      <c r="W10" s="13">
        <v>112</v>
      </c>
      <c r="X10" s="13">
        <v>64</v>
      </c>
      <c r="Y10" s="13">
        <v>101</v>
      </c>
      <c r="Z10" s="13">
        <v>36</v>
      </c>
      <c r="AA10" s="13">
        <v>5</v>
      </c>
      <c r="AB10" s="13">
        <v>189</v>
      </c>
      <c r="AC10" s="13">
        <v>39</v>
      </c>
      <c r="AD10" s="13">
        <v>1</v>
      </c>
      <c r="AE10" s="13">
        <v>26</v>
      </c>
      <c r="AF10" s="13">
        <v>24</v>
      </c>
      <c r="AG10" s="13">
        <v>10</v>
      </c>
      <c r="AH10" s="13">
        <v>2</v>
      </c>
      <c r="AI10" s="13">
        <v>7</v>
      </c>
      <c r="AJ10" s="13">
        <v>1</v>
      </c>
      <c r="AK10" s="13">
        <v>100</v>
      </c>
      <c r="AL10" s="8"/>
    </row>
    <row r="11" spans="1:38" x14ac:dyDescent="0.2">
      <c r="A11" s="24"/>
      <c r="B11" s="26"/>
      <c r="C11" s="14" t="s">
        <v>81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 t="s">
        <v>97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5" t="s">
        <v>91</v>
      </c>
      <c r="Z11" s="14"/>
      <c r="AA11" s="14"/>
      <c r="AB11" s="15" t="s">
        <v>108</v>
      </c>
      <c r="AC11" s="15" t="s">
        <v>108</v>
      </c>
      <c r="AD11" s="14"/>
      <c r="AE11" s="15" t="s">
        <v>108</v>
      </c>
      <c r="AF11" s="15" t="s">
        <v>108</v>
      </c>
      <c r="AG11" s="15" t="s">
        <v>108</v>
      </c>
      <c r="AH11" s="15" t="s">
        <v>109</v>
      </c>
      <c r="AI11" s="15" t="s">
        <v>108</v>
      </c>
      <c r="AJ11" s="14"/>
      <c r="AK11" s="15" t="s">
        <v>108</v>
      </c>
      <c r="AL11" s="8"/>
    </row>
    <row r="12" spans="1:38" x14ac:dyDescent="0.2">
      <c r="A12" s="29"/>
      <c r="B12" s="25" t="s">
        <v>268</v>
      </c>
      <c r="C12" s="12">
        <v>7.3411904031200001E-3</v>
      </c>
      <c r="D12" s="12">
        <v>0</v>
      </c>
      <c r="E12" s="12">
        <v>0</v>
      </c>
      <c r="F12" s="12">
        <v>2.1673544136240001E-2</v>
      </c>
      <c r="G12" s="12">
        <v>8.2697448550910005E-3</v>
      </c>
      <c r="H12" s="12">
        <v>4.3680505751349996E-3</v>
      </c>
      <c r="I12" s="12">
        <v>1.072917104792E-2</v>
      </c>
      <c r="J12" s="12">
        <v>1.4129143542180001E-2</v>
      </c>
      <c r="K12" s="12">
        <v>1.2795039174170001E-2</v>
      </c>
      <c r="L12" s="12">
        <v>0</v>
      </c>
      <c r="M12" s="12">
        <v>0</v>
      </c>
      <c r="N12" s="12">
        <v>0</v>
      </c>
      <c r="O12" s="12">
        <v>0</v>
      </c>
      <c r="P12" s="12">
        <v>9.2428116459849999E-3</v>
      </c>
      <c r="Q12" s="12">
        <v>1.496026073452E-2</v>
      </c>
      <c r="R12" s="12">
        <v>1.0979926381629999E-2</v>
      </c>
      <c r="S12" s="12">
        <v>7.9661859971480002E-3</v>
      </c>
      <c r="T12" s="12">
        <v>0</v>
      </c>
      <c r="U12" s="12">
        <v>7.8020082872819986E-3</v>
      </c>
      <c r="V12" s="12">
        <v>1.4256081058300001E-2</v>
      </c>
      <c r="W12" s="12">
        <v>1.194132677118E-2</v>
      </c>
      <c r="X12" s="12">
        <v>0</v>
      </c>
      <c r="Y12" s="12">
        <v>0</v>
      </c>
      <c r="Z12" s="12">
        <v>1.1807556593060001E-2</v>
      </c>
      <c r="AA12" s="12">
        <v>0</v>
      </c>
      <c r="AB12" s="12">
        <v>7.4626708913910003E-3</v>
      </c>
      <c r="AC12" s="12">
        <v>0</v>
      </c>
      <c r="AD12" s="12">
        <v>0</v>
      </c>
      <c r="AE12" s="12">
        <v>2.5695211791650002E-2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1.0896991291900001E-2</v>
      </c>
      <c r="AL12" s="8"/>
    </row>
    <row r="13" spans="1:38" x14ac:dyDescent="0.2">
      <c r="A13" s="24"/>
      <c r="B13" s="26"/>
      <c r="C13" s="13">
        <v>7</v>
      </c>
      <c r="D13" s="13">
        <v>0</v>
      </c>
      <c r="E13" s="13">
        <v>0</v>
      </c>
      <c r="F13" s="13">
        <v>5</v>
      </c>
      <c r="G13" s="13">
        <v>2</v>
      </c>
      <c r="H13" s="13">
        <v>1</v>
      </c>
      <c r="I13" s="13">
        <v>2</v>
      </c>
      <c r="J13" s="13">
        <v>2</v>
      </c>
      <c r="K13" s="13">
        <v>2</v>
      </c>
      <c r="L13" s="13">
        <v>0</v>
      </c>
      <c r="M13" s="13">
        <v>0</v>
      </c>
      <c r="N13" s="13">
        <v>0</v>
      </c>
      <c r="O13" s="13">
        <v>0</v>
      </c>
      <c r="P13" s="13">
        <v>1</v>
      </c>
      <c r="Q13" s="13">
        <v>2</v>
      </c>
      <c r="R13" s="13">
        <v>2</v>
      </c>
      <c r="S13" s="13">
        <v>1</v>
      </c>
      <c r="T13" s="13">
        <v>0</v>
      </c>
      <c r="U13" s="13">
        <v>1</v>
      </c>
      <c r="V13" s="13">
        <v>3</v>
      </c>
      <c r="W13" s="13">
        <v>3</v>
      </c>
      <c r="X13" s="13">
        <v>0</v>
      </c>
      <c r="Y13" s="13">
        <v>0</v>
      </c>
      <c r="Z13" s="13">
        <v>1</v>
      </c>
      <c r="AA13" s="13">
        <v>0</v>
      </c>
      <c r="AB13" s="13">
        <v>3</v>
      </c>
      <c r="AC13" s="13">
        <v>0</v>
      </c>
      <c r="AD13" s="13">
        <v>0</v>
      </c>
      <c r="AE13" s="13">
        <v>1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3</v>
      </c>
      <c r="AL13" s="8"/>
    </row>
    <row r="14" spans="1:38" x14ac:dyDescent="0.2">
      <c r="A14" s="24"/>
      <c r="B14" s="26"/>
      <c r="C14" s="14" t="s">
        <v>81</v>
      </c>
      <c r="D14" s="14"/>
      <c r="E14" s="14"/>
      <c r="F14" s="14"/>
      <c r="G14" s="14"/>
      <c r="H14" s="14"/>
      <c r="I14" s="14"/>
      <c r="J14" s="14"/>
      <c r="K14" s="14"/>
      <c r="L14" s="14"/>
      <c r="M14" s="14" t="s">
        <v>81</v>
      </c>
      <c r="N14" s="14" t="s">
        <v>81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9"/>
      <c r="B15" s="25" t="s">
        <v>27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1</v>
      </c>
      <c r="AJ15" s="12">
        <v>1</v>
      </c>
      <c r="AK15" s="12">
        <v>1</v>
      </c>
      <c r="AL15" s="8"/>
    </row>
    <row r="16" spans="1:38" x14ac:dyDescent="0.2">
      <c r="A16" s="24"/>
      <c r="B16" s="26"/>
      <c r="C16" s="13">
        <v>983</v>
      </c>
      <c r="D16" s="13">
        <v>214</v>
      </c>
      <c r="E16" s="13">
        <v>284</v>
      </c>
      <c r="F16" s="13">
        <v>239</v>
      </c>
      <c r="G16" s="13">
        <v>246</v>
      </c>
      <c r="H16" s="13">
        <v>96</v>
      </c>
      <c r="I16" s="13">
        <v>162</v>
      </c>
      <c r="J16" s="13">
        <v>164</v>
      </c>
      <c r="K16" s="13">
        <v>222</v>
      </c>
      <c r="L16" s="13">
        <v>300</v>
      </c>
      <c r="M16" s="13">
        <v>577</v>
      </c>
      <c r="N16" s="13">
        <v>399</v>
      </c>
      <c r="O16" s="13">
        <v>263</v>
      </c>
      <c r="P16" s="13">
        <v>113</v>
      </c>
      <c r="Q16" s="13">
        <v>151</v>
      </c>
      <c r="R16" s="13">
        <v>180</v>
      </c>
      <c r="S16" s="13">
        <v>109</v>
      </c>
      <c r="T16" s="13">
        <v>43</v>
      </c>
      <c r="U16" s="13">
        <v>124</v>
      </c>
      <c r="V16" s="13">
        <v>261</v>
      </c>
      <c r="W16" s="13">
        <v>293</v>
      </c>
      <c r="X16" s="13">
        <v>161</v>
      </c>
      <c r="Y16" s="13">
        <v>184</v>
      </c>
      <c r="Z16" s="13">
        <v>71</v>
      </c>
      <c r="AA16" s="13">
        <v>12</v>
      </c>
      <c r="AB16" s="13">
        <v>438</v>
      </c>
      <c r="AC16" s="13">
        <v>115</v>
      </c>
      <c r="AD16" s="13">
        <v>20</v>
      </c>
      <c r="AE16" s="13">
        <v>50</v>
      </c>
      <c r="AF16" s="13">
        <v>61</v>
      </c>
      <c r="AG16" s="13">
        <v>26</v>
      </c>
      <c r="AH16" s="13">
        <v>5</v>
      </c>
      <c r="AI16" s="13">
        <v>15</v>
      </c>
      <c r="AJ16" s="13">
        <v>4</v>
      </c>
      <c r="AK16" s="13">
        <v>249</v>
      </c>
      <c r="AL16" s="8"/>
    </row>
    <row r="17" spans="1:38" x14ac:dyDescent="0.2">
      <c r="A17" s="24"/>
      <c r="B17" s="26"/>
      <c r="C17" s="14" t="s">
        <v>81</v>
      </c>
      <c r="D17" s="14" t="s">
        <v>81</v>
      </c>
      <c r="E17" s="14" t="s">
        <v>81</v>
      </c>
      <c r="F17" s="14" t="s">
        <v>81</v>
      </c>
      <c r="G17" s="14" t="s">
        <v>81</v>
      </c>
      <c r="H17" s="14" t="s">
        <v>81</v>
      </c>
      <c r="I17" s="14" t="s">
        <v>81</v>
      </c>
      <c r="J17" s="14" t="s">
        <v>81</v>
      </c>
      <c r="K17" s="14" t="s">
        <v>81</v>
      </c>
      <c r="L17" s="14" t="s">
        <v>81</v>
      </c>
      <c r="M17" s="14" t="s">
        <v>81</v>
      </c>
      <c r="N17" s="14" t="s">
        <v>81</v>
      </c>
      <c r="O17" s="14" t="s">
        <v>81</v>
      </c>
      <c r="P17" s="14" t="s">
        <v>81</v>
      </c>
      <c r="Q17" s="14" t="s">
        <v>81</v>
      </c>
      <c r="R17" s="14" t="s">
        <v>81</v>
      </c>
      <c r="S17" s="14" t="s">
        <v>81</v>
      </c>
      <c r="T17" s="14" t="s">
        <v>81</v>
      </c>
      <c r="U17" s="14" t="s">
        <v>81</v>
      </c>
      <c r="V17" s="14" t="s">
        <v>81</v>
      </c>
      <c r="W17" s="14" t="s">
        <v>81</v>
      </c>
      <c r="X17" s="14" t="s">
        <v>81</v>
      </c>
      <c r="Y17" s="14" t="s">
        <v>81</v>
      </c>
      <c r="Z17" s="14" t="s">
        <v>81</v>
      </c>
      <c r="AA17" s="14" t="s">
        <v>81</v>
      </c>
      <c r="AB17" s="14" t="s">
        <v>81</v>
      </c>
      <c r="AC17" s="14" t="s">
        <v>81</v>
      </c>
      <c r="AD17" s="14" t="s">
        <v>81</v>
      </c>
      <c r="AE17" s="14" t="s">
        <v>81</v>
      </c>
      <c r="AF17" s="14" t="s">
        <v>81</v>
      </c>
      <c r="AG17" s="14" t="s">
        <v>81</v>
      </c>
      <c r="AH17" s="14" t="s">
        <v>81</v>
      </c>
      <c r="AI17" s="14" t="s">
        <v>81</v>
      </c>
      <c r="AJ17" s="14" t="s">
        <v>81</v>
      </c>
      <c r="AK17" s="14" t="s">
        <v>81</v>
      </c>
      <c r="AL17" s="8"/>
    </row>
    <row r="18" spans="1:38" x14ac:dyDescent="0.2">
      <c r="A18" s="16" t="s">
        <v>269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8" x14ac:dyDescent="0.2">
      <c r="A19" s="18" t="s">
        <v>101</v>
      </c>
    </row>
  </sheetData>
  <mergeCells count="14">
    <mergeCell ref="B9:B11"/>
    <mergeCell ref="B12:B14"/>
    <mergeCell ref="B15:B17"/>
    <mergeCell ref="A6:A17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1B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L3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270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26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6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6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271</v>
      </c>
      <c r="B6" s="25" t="s">
        <v>56</v>
      </c>
      <c r="C6" s="12">
        <v>0.21020300718150001</v>
      </c>
      <c r="D6" s="12">
        <v>0.22884559859859999</v>
      </c>
      <c r="E6" s="12">
        <v>0.21090059827099999</v>
      </c>
      <c r="F6" s="12">
        <v>0.1928168593532</v>
      </c>
      <c r="G6" s="12">
        <v>0.21050000820090001</v>
      </c>
      <c r="H6" s="12">
        <v>0.15770245146100001</v>
      </c>
      <c r="I6" s="12">
        <v>0.1158673891222</v>
      </c>
      <c r="J6" s="12">
        <v>0.2782902901066</v>
      </c>
      <c r="K6" s="12">
        <v>0.25459740016889998</v>
      </c>
      <c r="L6" s="12">
        <v>0.3201855085309</v>
      </c>
      <c r="M6" s="12">
        <v>0.23653224183659999</v>
      </c>
      <c r="N6" s="12">
        <v>0.2120567280599</v>
      </c>
      <c r="O6" s="12">
        <v>1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0.61915221781300001</v>
      </c>
      <c r="W6" s="12">
        <v>0.30670974171990001</v>
      </c>
      <c r="X6" s="12">
        <v>2.634429109292E-2</v>
      </c>
      <c r="Y6" s="12">
        <v>0</v>
      </c>
      <c r="Z6" s="12">
        <v>0</v>
      </c>
      <c r="AA6" s="12">
        <v>4.5827807806959997E-2</v>
      </c>
      <c r="AB6" s="12">
        <v>0.31693761609350002</v>
      </c>
      <c r="AC6" s="12">
        <v>0.20078899885730001</v>
      </c>
      <c r="AD6" s="12">
        <v>0.30097558965269999</v>
      </c>
      <c r="AE6" s="12">
        <v>0.36177137997210002</v>
      </c>
      <c r="AF6" s="12">
        <v>0.2869428489975</v>
      </c>
      <c r="AG6" s="12">
        <v>0.17488096010179999</v>
      </c>
      <c r="AH6" s="12">
        <v>0</v>
      </c>
      <c r="AI6" s="12">
        <v>9.5851764188250005E-2</v>
      </c>
      <c r="AJ6" s="12">
        <v>0</v>
      </c>
      <c r="AK6" s="12">
        <v>6.9248680450839997E-2</v>
      </c>
      <c r="AL6" s="8"/>
    </row>
    <row r="7" spans="1:38" x14ac:dyDescent="0.2">
      <c r="A7" s="26"/>
      <c r="B7" s="26"/>
      <c r="C7" s="13">
        <v>264</v>
      </c>
      <c r="D7" s="13">
        <v>56</v>
      </c>
      <c r="E7" s="13">
        <v>75</v>
      </c>
      <c r="F7" s="13">
        <v>63</v>
      </c>
      <c r="G7" s="13">
        <v>70</v>
      </c>
      <c r="H7" s="13">
        <v>18</v>
      </c>
      <c r="I7" s="13">
        <v>25</v>
      </c>
      <c r="J7" s="13">
        <v>45</v>
      </c>
      <c r="K7" s="13">
        <v>68</v>
      </c>
      <c r="L7" s="13">
        <v>96</v>
      </c>
      <c r="M7" s="13">
        <v>161</v>
      </c>
      <c r="N7" s="13">
        <v>102</v>
      </c>
      <c r="O7" s="13">
        <v>264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158</v>
      </c>
      <c r="W7" s="13">
        <v>98</v>
      </c>
      <c r="X7" s="13">
        <v>7</v>
      </c>
      <c r="Y7" s="13">
        <v>0</v>
      </c>
      <c r="Z7" s="13">
        <v>0</v>
      </c>
      <c r="AA7" s="13">
        <v>1</v>
      </c>
      <c r="AB7" s="13">
        <v>160</v>
      </c>
      <c r="AC7" s="13">
        <v>29</v>
      </c>
      <c r="AD7" s="13">
        <v>5</v>
      </c>
      <c r="AE7" s="13">
        <v>21</v>
      </c>
      <c r="AF7" s="13">
        <v>17</v>
      </c>
      <c r="AG7" s="13">
        <v>5</v>
      </c>
      <c r="AH7" s="13">
        <v>0</v>
      </c>
      <c r="AI7" s="13">
        <v>2</v>
      </c>
      <c r="AJ7" s="13">
        <v>0</v>
      </c>
      <c r="AK7" s="13">
        <v>25</v>
      </c>
      <c r="AL7" s="8"/>
    </row>
    <row r="8" spans="1:38" x14ac:dyDescent="0.2">
      <c r="A8" s="26"/>
      <c r="B8" s="26"/>
      <c r="C8" s="14" t="s">
        <v>81</v>
      </c>
      <c r="D8" s="14"/>
      <c r="E8" s="14"/>
      <c r="F8" s="14"/>
      <c r="G8" s="14"/>
      <c r="H8" s="14"/>
      <c r="I8" s="14"/>
      <c r="J8" s="15" t="s">
        <v>117</v>
      </c>
      <c r="K8" s="15" t="s">
        <v>117</v>
      </c>
      <c r="L8" s="15" t="s">
        <v>83</v>
      </c>
      <c r="M8" s="14"/>
      <c r="N8" s="14"/>
      <c r="O8" s="15" t="s">
        <v>249</v>
      </c>
      <c r="P8" s="14"/>
      <c r="Q8" s="14"/>
      <c r="R8" s="14"/>
      <c r="S8" s="14"/>
      <c r="T8" s="14"/>
      <c r="U8" s="14"/>
      <c r="V8" s="15" t="s">
        <v>121</v>
      </c>
      <c r="W8" s="15" t="s">
        <v>122</v>
      </c>
      <c r="X8" s="14"/>
      <c r="Y8" s="14"/>
      <c r="Z8" s="14"/>
      <c r="AA8" s="15" t="s">
        <v>139</v>
      </c>
      <c r="AB8" s="15" t="s">
        <v>124</v>
      </c>
      <c r="AC8" s="14"/>
      <c r="AD8" s="14"/>
      <c r="AE8" s="15" t="s">
        <v>124</v>
      </c>
      <c r="AF8" s="15" t="s">
        <v>154</v>
      </c>
      <c r="AG8" s="14"/>
      <c r="AH8" s="14"/>
      <c r="AI8" s="14"/>
      <c r="AJ8" s="14"/>
      <c r="AK8" s="14"/>
      <c r="AL8" s="8"/>
    </row>
    <row r="9" spans="1:38" x14ac:dyDescent="0.2">
      <c r="A9" s="29"/>
      <c r="B9" s="25" t="s">
        <v>57</v>
      </c>
      <c r="C9" s="12">
        <v>0.106538303689</v>
      </c>
      <c r="D9" s="12">
        <v>9.418480265286E-2</v>
      </c>
      <c r="E9" s="12">
        <v>9.1068699547750001E-2</v>
      </c>
      <c r="F9" s="12">
        <v>0.1616736903646</v>
      </c>
      <c r="G9" s="12">
        <v>8.3021810815390007E-2</v>
      </c>
      <c r="H9" s="12">
        <v>0.1167992330602</v>
      </c>
      <c r="I9" s="12">
        <v>0.13964613654159999</v>
      </c>
      <c r="J9" s="12">
        <v>9.2045619531970005E-2</v>
      </c>
      <c r="K9" s="12">
        <v>0.124768439117</v>
      </c>
      <c r="L9" s="12">
        <v>9.8103821835460001E-2</v>
      </c>
      <c r="M9" s="12">
        <v>9.8883383394350002E-2</v>
      </c>
      <c r="N9" s="12">
        <v>0.12803109192520001</v>
      </c>
      <c r="O9" s="12">
        <v>0</v>
      </c>
      <c r="P9" s="12">
        <v>1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7.0133050547550008E-2</v>
      </c>
      <c r="W9" s="12">
        <v>0.25735491671310001</v>
      </c>
      <c r="X9" s="12">
        <v>0.13492325519619999</v>
      </c>
      <c r="Y9" s="12">
        <v>2.41949289389E-2</v>
      </c>
      <c r="Z9" s="12">
        <v>0</v>
      </c>
      <c r="AA9" s="12">
        <v>0</v>
      </c>
      <c r="AB9" s="12">
        <v>0.17145830877339999</v>
      </c>
      <c r="AC9" s="12">
        <v>0.1816361244129</v>
      </c>
      <c r="AD9" s="12">
        <v>0.1473162961409</v>
      </c>
      <c r="AE9" s="12">
        <v>9.1268938200829999E-2</v>
      </c>
      <c r="AF9" s="12">
        <v>3.007385772197E-2</v>
      </c>
      <c r="AG9" s="12">
        <v>0</v>
      </c>
      <c r="AH9" s="12">
        <v>0</v>
      </c>
      <c r="AI9" s="12">
        <v>0</v>
      </c>
      <c r="AJ9" s="12">
        <v>0.45106148996720002</v>
      </c>
      <c r="AK9" s="12">
        <v>2.6260184725020001E-2</v>
      </c>
      <c r="AL9" s="8"/>
    </row>
    <row r="10" spans="1:38" x14ac:dyDescent="0.2">
      <c r="A10" s="26"/>
      <c r="B10" s="26"/>
      <c r="C10" s="13">
        <v>113</v>
      </c>
      <c r="D10" s="13">
        <v>24</v>
      </c>
      <c r="E10" s="13">
        <v>29</v>
      </c>
      <c r="F10" s="13">
        <v>40</v>
      </c>
      <c r="G10" s="13">
        <v>20</v>
      </c>
      <c r="H10" s="13">
        <v>11</v>
      </c>
      <c r="I10" s="13">
        <v>20</v>
      </c>
      <c r="J10" s="13">
        <v>19</v>
      </c>
      <c r="K10" s="13">
        <v>25</v>
      </c>
      <c r="L10" s="13">
        <v>35</v>
      </c>
      <c r="M10" s="13">
        <v>64</v>
      </c>
      <c r="N10" s="13">
        <v>48</v>
      </c>
      <c r="O10" s="13">
        <v>0</v>
      </c>
      <c r="P10" s="13">
        <v>113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22</v>
      </c>
      <c r="W10" s="13">
        <v>63</v>
      </c>
      <c r="X10" s="13">
        <v>19</v>
      </c>
      <c r="Y10" s="13">
        <v>9</v>
      </c>
      <c r="Z10" s="13">
        <v>0</v>
      </c>
      <c r="AA10" s="13">
        <v>0</v>
      </c>
      <c r="AB10" s="13">
        <v>72</v>
      </c>
      <c r="AC10" s="13">
        <v>17</v>
      </c>
      <c r="AD10" s="13">
        <v>3</v>
      </c>
      <c r="AE10" s="13">
        <v>4</v>
      </c>
      <c r="AF10" s="13">
        <v>4</v>
      </c>
      <c r="AG10" s="13">
        <v>0</v>
      </c>
      <c r="AH10" s="13">
        <v>0</v>
      </c>
      <c r="AI10" s="13">
        <v>0</v>
      </c>
      <c r="AJ10" s="13">
        <v>1</v>
      </c>
      <c r="AK10" s="13">
        <v>12</v>
      </c>
      <c r="AL10" s="8"/>
    </row>
    <row r="11" spans="1:38" x14ac:dyDescent="0.2">
      <c r="A11" s="26"/>
      <c r="B11" s="26"/>
      <c r="C11" s="14" t="s">
        <v>81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 t="s">
        <v>272</v>
      </c>
      <c r="Q11" s="14"/>
      <c r="R11" s="14"/>
      <c r="S11" s="14"/>
      <c r="T11" s="14"/>
      <c r="U11" s="14"/>
      <c r="V11" s="14"/>
      <c r="W11" s="15" t="s">
        <v>273</v>
      </c>
      <c r="X11" s="15" t="s">
        <v>139</v>
      </c>
      <c r="Y11" s="14"/>
      <c r="Z11" s="14"/>
      <c r="AA11" s="14"/>
      <c r="AB11" s="15" t="s">
        <v>170</v>
      </c>
      <c r="AC11" s="15" t="s">
        <v>170</v>
      </c>
      <c r="AD11" s="14"/>
      <c r="AE11" s="14"/>
      <c r="AF11" s="14"/>
      <c r="AG11" s="14"/>
      <c r="AH11" s="14"/>
      <c r="AI11" s="14"/>
      <c r="AJ11" s="15" t="s">
        <v>154</v>
      </c>
      <c r="AK11" s="14"/>
      <c r="AL11" s="8"/>
    </row>
    <row r="12" spans="1:38" x14ac:dyDescent="0.2">
      <c r="A12" s="29"/>
      <c r="B12" s="25" t="s">
        <v>58</v>
      </c>
      <c r="C12" s="12">
        <v>0.1316438919822</v>
      </c>
      <c r="D12" s="12">
        <v>0.2021623021442</v>
      </c>
      <c r="E12" s="12">
        <v>0.10929099641499999</v>
      </c>
      <c r="F12" s="12">
        <v>0.1290954318535</v>
      </c>
      <c r="G12" s="12">
        <v>0.10275953412</v>
      </c>
      <c r="H12" s="12">
        <v>0.1419003636159</v>
      </c>
      <c r="I12" s="12">
        <v>0.13852544112500001</v>
      </c>
      <c r="J12" s="12">
        <v>0.15628086584250001</v>
      </c>
      <c r="K12" s="12">
        <v>0.15852853827140001</v>
      </c>
      <c r="L12" s="12">
        <v>0.1159320935284</v>
      </c>
      <c r="M12" s="12">
        <v>0.15895056496560001</v>
      </c>
      <c r="N12" s="12">
        <v>0.1187277306332</v>
      </c>
      <c r="O12" s="12">
        <v>0</v>
      </c>
      <c r="P12" s="12">
        <v>0</v>
      </c>
      <c r="Q12" s="12">
        <v>1</v>
      </c>
      <c r="R12" s="12">
        <v>0</v>
      </c>
      <c r="S12" s="12">
        <v>0</v>
      </c>
      <c r="T12" s="12">
        <v>0</v>
      </c>
      <c r="U12" s="12">
        <v>0</v>
      </c>
      <c r="V12" s="12">
        <v>0.1480929551348</v>
      </c>
      <c r="W12" s="12">
        <v>0.27909922862800002</v>
      </c>
      <c r="X12" s="12">
        <v>0.1680648730308</v>
      </c>
      <c r="Y12" s="12">
        <v>1.3999614134440001E-3</v>
      </c>
      <c r="Z12" s="12">
        <v>0</v>
      </c>
      <c r="AA12" s="12">
        <v>0.1282797083827</v>
      </c>
      <c r="AB12" s="12">
        <v>0.2143918604061</v>
      </c>
      <c r="AC12" s="12">
        <v>0.1430088881795</v>
      </c>
      <c r="AD12" s="12">
        <v>2.8085300539200001E-2</v>
      </c>
      <c r="AE12" s="12">
        <v>0.1445957558432</v>
      </c>
      <c r="AF12" s="12">
        <v>6.9203720567830002E-2</v>
      </c>
      <c r="AG12" s="12">
        <v>0.1746380417865</v>
      </c>
      <c r="AH12" s="12">
        <v>6.4838617953790006E-2</v>
      </c>
      <c r="AI12" s="12">
        <v>0</v>
      </c>
      <c r="AJ12" s="12">
        <v>0</v>
      </c>
      <c r="AK12" s="12">
        <v>4.839166747319E-2</v>
      </c>
      <c r="AL12" s="8"/>
    </row>
    <row r="13" spans="1:38" x14ac:dyDescent="0.2">
      <c r="A13" s="26"/>
      <c r="B13" s="26"/>
      <c r="C13" s="13">
        <v>151</v>
      </c>
      <c r="D13" s="13">
        <v>45</v>
      </c>
      <c r="E13" s="13">
        <v>41</v>
      </c>
      <c r="F13" s="13">
        <v>37</v>
      </c>
      <c r="G13" s="13">
        <v>28</v>
      </c>
      <c r="H13" s="13">
        <v>11</v>
      </c>
      <c r="I13" s="13">
        <v>24</v>
      </c>
      <c r="J13" s="13">
        <v>26</v>
      </c>
      <c r="K13" s="13">
        <v>37</v>
      </c>
      <c r="L13" s="13">
        <v>48</v>
      </c>
      <c r="M13" s="13">
        <v>101</v>
      </c>
      <c r="N13" s="13">
        <v>48</v>
      </c>
      <c r="O13" s="13">
        <v>0</v>
      </c>
      <c r="P13" s="13">
        <v>0</v>
      </c>
      <c r="Q13" s="13">
        <v>151</v>
      </c>
      <c r="R13" s="13">
        <v>0</v>
      </c>
      <c r="S13" s="13">
        <v>0</v>
      </c>
      <c r="T13" s="13">
        <v>0</v>
      </c>
      <c r="U13" s="13">
        <v>0</v>
      </c>
      <c r="V13" s="13">
        <v>48</v>
      </c>
      <c r="W13" s="13">
        <v>78</v>
      </c>
      <c r="X13" s="13">
        <v>22</v>
      </c>
      <c r="Y13" s="13">
        <v>1</v>
      </c>
      <c r="Z13" s="13">
        <v>0</v>
      </c>
      <c r="AA13" s="13">
        <v>2</v>
      </c>
      <c r="AB13" s="13">
        <v>91</v>
      </c>
      <c r="AC13" s="13">
        <v>19</v>
      </c>
      <c r="AD13" s="13">
        <v>1</v>
      </c>
      <c r="AE13" s="13">
        <v>8</v>
      </c>
      <c r="AF13" s="13">
        <v>5</v>
      </c>
      <c r="AG13" s="13">
        <v>5</v>
      </c>
      <c r="AH13" s="13">
        <v>1</v>
      </c>
      <c r="AI13" s="13">
        <v>0</v>
      </c>
      <c r="AJ13" s="13">
        <v>0</v>
      </c>
      <c r="AK13" s="13">
        <v>21</v>
      </c>
      <c r="AL13" s="8"/>
    </row>
    <row r="14" spans="1:38" x14ac:dyDescent="0.2">
      <c r="A14" s="26"/>
      <c r="B14" s="26"/>
      <c r="C14" s="14" t="s">
        <v>81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274</v>
      </c>
      <c r="R14" s="14"/>
      <c r="S14" s="14"/>
      <c r="T14" s="14"/>
      <c r="U14" s="14"/>
      <c r="V14" s="15" t="s">
        <v>88</v>
      </c>
      <c r="W14" s="15" t="s">
        <v>275</v>
      </c>
      <c r="X14" s="15" t="s">
        <v>152</v>
      </c>
      <c r="Y14" s="14"/>
      <c r="Z14" s="14"/>
      <c r="AA14" s="15" t="s">
        <v>152</v>
      </c>
      <c r="AB14" s="15" t="s">
        <v>124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9"/>
      <c r="B15" s="25" t="s">
        <v>59</v>
      </c>
      <c r="C15" s="12">
        <v>0.23844894257999999</v>
      </c>
      <c r="D15" s="12">
        <v>0.18851544332850001</v>
      </c>
      <c r="E15" s="12">
        <v>0.2465910309905</v>
      </c>
      <c r="F15" s="12">
        <v>0.22333301284189999</v>
      </c>
      <c r="G15" s="12">
        <v>0.28376663360210003</v>
      </c>
      <c r="H15" s="12">
        <v>0.1699537783457</v>
      </c>
      <c r="I15" s="12">
        <v>0.3276586589787</v>
      </c>
      <c r="J15" s="12">
        <v>0.13147593720869999</v>
      </c>
      <c r="K15" s="12">
        <v>0.14457615988040001</v>
      </c>
      <c r="L15" s="12">
        <v>0.1421974648273</v>
      </c>
      <c r="M15" s="12">
        <v>0.2344744864668</v>
      </c>
      <c r="N15" s="12">
        <v>0.14489838266730001</v>
      </c>
      <c r="O15" s="12">
        <v>0</v>
      </c>
      <c r="P15" s="12">
        <v>0</v>
      </c>
      <c r="Q15" s="12">
        <v>0</v>
      </c>
      <c r="R15" s="12">
        <v>1</v>
      </c>
      <c r="S15" s="12">
        <v>0</v>
      </c>
      <c r="T15" s="12">
        <v>0</v>
      </c>
      <c r="U15" s="12">
        <v>0</v>
      </c>
      <c r="V15" s="12">
        <v>0.14368695001510001</v>
      </c>
      <c r="W15" s="12">
        <v>0.14027167719950001</v>
      </c>
      <c r="X15" s="12">
        <v>0.41545137079979999</v>
      </c>
      <c r="Y15" s="12">
        <v>0.1304551782726</v>
      </c>
      <c r="Z15" s="12">
        <v>1.393429829409E-2</v>
      </c>
      <c r="AA15" s="12">
        <v>0.74205467150480009</v>
      </c>
      <c r="AB15" s="12">
        <v>0.1449237401015</v>
      </c>
      <c r="AC15" s="12">
        <v>0.29309617478540001</v>
      </c>
      <c r="AD15" s="12">
        <v>0.1885344090144</v>
      </c>
      <c r="AE15" s="12">
        <v>0.15598866636209999</v>
      </c>
      <c r="AF15" s="12">
        <v>0.18951481402789999</v>
      </c>
      <c r="AG15" s="12">
        <v>0.13821080820180001</v>
      </c>
      <c r="AH15" s="12">
        <v>0.1240650494867</v>
      </c>
      <c r="AI15" s="12">
        <v>0.35290206136140001</v>
      </c>
      <c r="AJ15" s="12">
        <v>0.1271094118394</v>
      </c>
      <c r="AK15" s="12">
        <v>0.35444454605699999</v>
      </c>
      <c r="AL15" s="8"/>
    </row>
    <row r="16" spans="1:38" x14ac:dyDescent="0.2">
      <c r="A16" s="26"/>
      <c r="B16" s="26"/>
      <c r="C16" s="13">
        <v>240</v>
      </c>
      <c r="D16" s="13">
        <v>44</v>
      </c>
      <c r="E16" s="13">
        <v>71</v>
      </c>
      <c r="F16" s="13">
        <v>61</v>
      </c>
      <c r="G16" s="13">
        <v>64</v>
      </c>
      <c r="H16" s="13">
        <v>15</v>
      </c>
      <c r="I16" s="13">
        <v>47</v>
      </c>
      <c r="J16" s="13">
        <v>29</v>
      </c>
      <c r="K16" s="13">
        <v>38</v>
      </c>
      <c r="L16" s="13">
        <v>39</v>
      </c>
      <c r="M16" s="13">
        <v>117</v>
      </c>
      <c r="N16" s="13">
        <v>61</v>
      </c>
      <c r="O16" s="13">
        <v>0</v>
      </c>
      <c r="P16" s="13">
        <v>0</v>
      </c>
      <c r="Q16" s="13">
        <v>0</v>
      </c>
      <c r="R16" s="13">
        <v>240</v>
      </c>
      <c r="S16" s="13">
        <v>0</v>
      </c>
      <c r="T16" s="13">
        <v>0</v>
      </c>
      <c r="U16" s="13">
        <v>0</v>
      </c>
      <c r="V16" s="13">
        <v>31</v>
      </c>
      <c r="W16" s="13">
        <v>52</v>
      </c>
      <c r="X16" s="13">
        <v>71</v>
      </c>
      <c r="Y16" s="13">
        <v>18</v>
      </c>
      <c r="Z16" s="13">
        <v>1</v>
      </c>
      <c r="AA16" s="13">
        <v>7</v>
      </c>
      <c r="AB16" s="13">
        <v>67</v>
      </c>
      <c r="AC16" s="13">
        <v>25</v>
      </c>
      <c r="AD16" s="13">
        <v>4</v>
      </c>
      <c r="AE16" s="13">
        <v>8</v>
      </c>
      <c r="AF16" s="13">
        <v>12</v>
      </c>
      <c r="AG16" s="13">
        <v>4</v>
      </c>
      <c r="AH16" s="13">
        <v>1</v>
      </c>
      <c r="AI16" s="13">
        <v>3</v>
      </c>
      <c r="AJ16" s="13">
        <v>1</v>
      </c>
      <c r="AK16" s="13">
        <v>115</v>
      </c>
      <c r="AL16" s="8"/>
    </row>
    <row r="17" spans="1:38" x14ac:dyDescent="0.2">
      <c r="A17" s="26"/>
      <c r="B17" s="26"/>
      <c r="C17" s="14" t="s">
        <v>81</v>
      </c>
      <c r="D17" s="14"/>
      <c r="E17" s="14"/>
      <c r="F17" s="14"/>
      <c r="G17" s="14"/>
      <c r="H17" s="14"/>
      <c r="I17" s="15" t="s">
        <v>276</v>
      </c>
      <c r="J17" s="14"/>
      <c r="K17" s="14"/>
      <c r="L17" s="14"/>
      <c r="M17" s="15" t="s">
        <v>117</v>
      </c>
      <c r="N17" s="14"/>
      <c r="O17" s="14"/>
      <c r="P17" s="14"/>
      <c r="Q17" s="14"/>
      <c r="R17" s="15" t="s">
        <v>277</v>
      </c>
      <c r="S17" s="14"/>
      <c r="T17" s="14"/>
      <c r="U17" s="14"/>
      <c r="V17" s="14"/>
      <c r="W17" s="15" t="s">
        <v>82</v>
      </c>
      <c r="X17" s="15" t="s">
        <v>278</v>
      </c>
      <c r="Y17" s="14"/>
      <c r="Z17" s="14"/>
      <c r="AA17" s="15" t="s">
        <v>244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5" t="s">
        <v>97</v>
      </c>
      <c r="AL17" s="8"/>
    </row>
    <row r="18" spans="1:38" x14ac:dyDescent="0.2">
      <c r="A18" s="29"/>
      <c r="B18" s="25" t="s">
        <v>60</v>
      </c>
      <c r="C18" s="12">
        <v>0.1245963733616</v>
      </c>
      <c r="D18" s="12">
        <v>0.10965418583689999</v>
      </c>
      <c r="E18" s="12">
        <v>0.10418989929029999</v>
      </c>
      <c r="F18" s="12">
        <v>0.15460253604679999</v>
      </c>
      <c r="G18" s="12">
        <v>0.132531304002</v>
      </c>
      <c r="H18" s="12">
        <v>0.16388869010259999</v>
      </c>
      <c r="I18" s="12">
        <v>0.1420462819892</v>
      </c>
      <c r="J18" s="12">
        <v>0.1118203229679</v>
      </c>
      <c r="K18" s="12">
        <v>0.1079576844551</v>
      </c>
      <c r="L18" s="12">
        <v>0.1325602062081</v>
      </c>
      <c r="M18" s="12">
        <v>0.1139004463936</v>
      </c>
      <c r="N18" s="12">
        <v>0.14974601692680001</v>
      </c>
      <c r="O18" s="12">
        <v>0</v>
      </c>
      <c r="P18" s="12">
        <v>0</v>
      </c>
      <c r="Q18" s="12">
        <v>0</v>
      </c>
      <c r="R18" s="12">
        <v>0</v>
      </c>
      <c r="S18" s="12">
        <v>1</v>
      </c>
      <c r="T18" s="12">
        <v>0</v>
      </c>
      <c r="U18" s="12">
        <v>0</v>
      </c>
      <c r="V18" s="12">
        <v>1.5734829730780001E-2</v>
      </c>
      <c r="W18" s="12">
        <v>8.0270033415179992E-3</v>
      </c>
      <c r="X18" s="12">
        <v>0.1463660669405</v>
      </c>
      <c r="Y18" s="12">
        <v>0.37918373663310001</v>
      </c>
      <c r="Z18" s="12">
        <v>0.17586404962509999</v>
      </c>
      <c r="AA18" s="12">
        <v>0</v>
      </c>
      <c r="AB18" s="12">
        <v>8.3686780930189997E-2</v>
      </c>
      <c r="AC18" s="12">
        <v>4.5727245241179999E-2</v>
      </c>
      <c r="AD18" s="12">
        <v>0.119317239187</v>
      </c>
      <c r="AE18" s="12">
        <v>7.3491877438270001E-2</v>
      </c>
      <c r="AF18" s="12">
        <v>0.22598857968809999</v>
      </c>
      <c r="AG18" s="12">
        <v>0.17157809302589999</v>
      </c>
      <c r="AH18" s="12">
        <v>0</v>
      </c>
      <c r="AI18" s="12">
        <v>0.24041218584259999</v>
      </c>
      <c r="AJ18" s="12">
        <v>0</v>
      </c>
      <c r="AK18" s="12">
        <v>0.18700646925799999</v>
      </c>
      <c r="AL18" s="8"/>
    </row>
    <row r="19" spans="1:38" x14ac:dyDescent="0.2">
      <c r="A19" s="26"/>
      <c r="B19" s="26"/>
      <c r="C19" s="13">
        <v>110</v>
      </c>
      <c r="D19" s="13">
        <v>26</v>
      </c>
      <c r="E19" s="13">
        <v>28</v>
      </c>
      <c r="F19" s="13">
        <v>25</v>
      </c>
      <c r="G19" s="13">
        <v>31</v>
      </c>
      <c r="H19" s="13">
        <v>14</v>
      </c>
      <c r="I19" s="13">
        <v>21</v>
      </c>
      <c r="J19" s="13">
        <v>15</v>
      </c>
      <c r="K19" s="13">
        <v>23</v>
      </c>
      <c r="L19" s="13">
        <v>34</v>
      </c>
      <c r="M19" s="13">
        <v>60</v>
      </c>
      <c r="N19" s="13">
        <v>48</v>
      </c>
      <c r="O19" s="13">
        <v>0</v>
      </c>
      <c r="P19" s="13">
        <v>0</v>
      </c>
      <c r="Q19" s="13">
        <v>0</v>
      </c>
      <c r="R19" s="13">
        <v>0</v>
      </c>
      <c r="S19" s="13">
        <v>110</v>
      </c>
      <c r="T19" s="13">
        <v>0</v>
      </c>
      <c r="U19" s="13">
        <v>0</v>
      </c>
      <c r="V19" s="13">
        <v>1</v>
      </c>
      <c r="W19" s="13">
        <v>2</v>
      </c>
      <c r="X19" s="13">
        <v>28</v>
      </c>
      <c r="Y19" s="13">
        <v>66</v>
      </c>
      <c r="Z19" s="13">
        <v>13</v>
      </c>
      <c r="AA19" s="13">
        <v>0</v>
      </c>
      <c r="AB19" s="13">
        <v>25</v>
      </c>
      <c r="AC19" s="13">
        <v>8</v>
      </c>
      <c r="AD19" s="13">
        <v>2</v>
      </c>
      <c r="AE19" s="13">
        <v>3</v>
      </c>
      <c r="AF19" s="13">
        <v>13</v>
      </c>
      <c r="AG19" s="13">
        <v>4</v>
      </c>
      <c r="AH19" s="13">
        <v>0</v>
      </c>
      <c r="AI19" s="13">
        <v>2</v>
      </c>
      <c r="AJ19" s="13">
        <v>0</v>
      </c>
      <c r="AK19" s="13">
        <v>53</v>
      </c>
      <c r="AL19" s="8"/>
    </row>
    <row r="20" spans="1:38" x14ac:dyDescent="0.2">
      <c r="A20" s="26"/>
      <c r="B20" s="26"/>
      <c r="C20" s="14" t="s">
        <v>81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 t="s">
        <v>279</v>
      </c>
      <c r="T20" s="14"/>
      <c r="U20" s="14"/>
      <c r="V20" s="14"/>
      <c r="W20" s="14"/>
      <c r="X20" s="15" t="s">
        <v>83</v>
      </c>
      <c r="Y20" s="15" t="s">
        <v>95</v>
      </c>
      <c r="Z20" s="15" t="s">
        <v>156</v>
      </c>
      <c r="AA20" s="14"/>
      <c r="AB20" s="14"/>
      <c r="AC20" s="14"/>
      <c r="AD20" s="14"/>
      <c r="AE20" s="14"/>
      <c r="AF20" s="15" t="s">
        <v>117</v>
      </c>
      <c r="AG20" s="14"/>
      <c r="AH20" s="14"/>
      <c r="AI20" s="14"/>
      <c r="AJ20" s="14"/>
      <c r="AK20" s="15" t="s">
        <v>117</v>
      </c>
      <c r="AL20" s="8"/>
    </row>
    <row r="21" spans="1:38" x14ac:dyDescent="0.2">
      <c r="A21" s="29"/>
      <c r="B21" s="25" t="s">
        <v>61</v>
      </c>
      <c r="C21" s="12">
        <v>6.2356660375210003E-2</v>
      </c>
      <c r="D21" s="12">
        <v>0.1084310118492</v>
      </c>
      <c r="E21" s="12">
        <v>7.2994543432179995E-2</v>
      </c>
      <c r="F21" s="12">
        <v>4.1185874166709997E-2</v>
      </c>
      <c r="G21" s="12">
        <v>3.2214250733840002E-2</v>
      </c>
      <c r="H21" s="12">
        <v>0.1131994816519</v>
      </c>
      <c r="I21" s="12">
        <v>4.2759065819389999E-2</v>
      </c>
      <c r="J21" s="12">
        <v>7.1526843242630006E-2</v>
      </c>
      <c r="K21" s="12">
        <v>5.7958995506529998E-2</v>
      </c>
      <c r="L21" s="12">
        <v>4.5756396558599997E-2</v>
      </c>
      <c r="M21" s="12">
        <v>4.3877948175989993E-2</v>
      </c>
      <c r="N21" s="12">
        <v>9.059664217751999E-2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1</v>
      </c>
      <c r="U21" s="12">
        <v>0</v>
      </c>
      <c r="V21" s="12">
        <v>0</v>
      </c>
      <c r="W21" s="12">
        <v>0</v>
      </c>
      <c r="X21" s="12">
        <v>6.2734774780070002E-2</v>
      </c>
      <c r="Y21" s="12">
        <v>0.1917654506839</v>
      </c>
      <c r="Z21" s="12">
        <v>0.1263775155971</v>
      </c>
      <c r="AA21" s="12">
        <v>3.6513042292099999E-2</v>
      </c>
      <c r="AB21" s="12">
        <v>4.1849931264379997E-2</v>
      </c>
      <c r="AC21" s="12">
        <v>6.2552246364330003E-2</v>
      </c>
      <c r="AD21" s="12">
        <v>0</v>
      </c>
      <c r="AE21" s="12">
        <v>0</v>
      </c>
      <c r="AF21" s="12">
        <v>4.0943318635479987E-2</v>
      </c>
      <c r="AG21" s="12">
        <v>0.1023013344222</v>
      </c>
      <c r="AH21" s="12">
        <v>0</v>
      </c>
      <c r="AI21" s="12">
        <v>7.4499033791800007E-2</v>
      </c>
      <c r="AJ21" s="12">
        <v>0</v>
      </c>
      <c r="AK21" s="12">
        <v>9.8613753745850005E-2</v>
      </c>
      <c r="AL21" s="8"/>
    </row>
    <row r="22" spans="1:38" x14ac:dyDescent="0.2">
      <c r="A22" s="26"/>
      <c r="B22" s="26"/>
      <c r="C22" s="13">
        <v>43</v>
      </c>
      <c r="D22" s="13">
        <v>16</v>
      </c>
      <c r="E22" s="13">
        <v>13</v>
      </c>
      <c r="F22" s="13">
        <v>7</v>
      </c>
      <c r="G22" s="13">
        <v>7</v>
      </c>
      <c r="H22" s="13">
        <v>9</v>
      </c>
      <c r="I22" s="13">
        <v>6</v>
      </c>
      <c r="J22" s="13">
        <v>9</v>
      </c>
      <c r="K22" s="13">
        <v>8</v>
      </c>
      <c r="L22" s="13">
        <v>10</v>
      </c>
      <c r="M22" s="13">
        <v>14</v>
      </c>
      <c r="N22" s="13">
        <v>29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43</v>
      </c>
      <c r="U22" s="13">
        <v>0</v>
      </c>
      <c r="V22" s="13">
        <v>0</v>
      </c>
      <c r="W22" s="13">
        <v>0</v>
      </c>
      <c r="X22" s="13">
        <v>6</v>
      </c>
      <c r="Y22" s="13">
        <v>31</v>
      </c>
      <c r="Z22" s="13">
        <v>5</v>
      </c>
      <c r="AA22" s="13">
        <v>1</v>
      </c>
      <c r="AB22" s="13">
        <v>13</v>
      </c>
      <c r="AC22" s="13">
        <v>7</v>
      </c>
      <c r="AD22" s="13">
        <v>0</v>
      </c>
      <c r="AE22" s="13">
        <v>0</v>
      </c>
      <c r="AF22" s="13">
        <v>2</v>
      </c>
      <c r="AG22" s="13">
        <v>2</v>
      </c>
      <c r="AH22" s="13">
        <v>0</v>
      </c>
      <c r="AI22" s="13">
        <v>1</v>
      </c>
      <c r="AJ22" s="13">
        <v>0</v>
      </c>
      <c r="AK22" s="13">
        <v>18</v>
      </c>
      <c r="AL22" s="8"/>
    </row>
    <row r="23" spans="1:38" x14ac:dyDescent="0.2">
      <c r="A23" s="26"/>
      <c r="B23" s="26"/>
      <c r="C23" s="14" t="s">
        <v>81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 t="s">
        <v>280</v>
      </c>
      <c r="U23" s="14"/>
      <c r="V23" s="14"/>
      <c r="W23" s="14"/>
      <c r="X23" s="14"/>
      <c r="Y23" s="15" t="s">
        <v>96</v>
      </c>
      <c r="Z23" s="15" t="s">
        <v>137</v>
      </c>
      <c r="AA23" s="15" t="s">
        <v>117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8"/>
    </row>
    <row r="24" spans="1:38" x14ac:dyDescent="0.2">
      <c r="A24" s="29"/>
      <c r="B24" s="25" t="s">
        <v>62</v>
      </c>
      <c r="C24" s="12">
        <v>0.12621282083050001</v>
      </c>
      <c r="D24" s="12">
        <v>6.8206655589700002E-2</v>
      </c>
      <c r="E24" s="12">
        <v>0.16496423205319999</v>
      </c>
      <c r="F24" s="12">
        <v>9.7292595373249996E-2</v>
      </c>
      <c r="G24" s="12">
        <v>0.15520645852580001</v>
      </c>
      <c r="H24" s="12">
        <v>0.1365560017627</v>
      </c>
      <c r="I24" s="12">
        <v>9.349702642388999E-2</v>
      </c>
      <c r="J24" s="12">
        <v>0.15856012109959999</v>
      </c>
      <c r="K24" s="12">
        <v>0.15161278260069999</v>
      </c>
      <c r="L24" s="12">
        <v>0.14526450851129999</v>
      </c>
      <c r="M24" s="12">
        <v>0.113380928767</v>
      </c>
      <c r="N24" s="12">
        <v>0.15594340761020001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1</v>
      </c>
      <c r="V24" s="12">
        <v>3.1999967588569999E-3</v>
      </c>
      <c r="W24" s="12">
        <v>8.5374323979780006E-3</v>
      </c>
      <c r="X24" s="12">
        <v>4.6115368159639993E-2</v>
      </c>
      <c r="Y24" s="12">
        <v>0.27300074405800001</v>
      </c>
      <c r="Z24" s="12">
        <v>0.6838241364837</v>
      </c>
      <c r="AA24" s="12">
        <v>4.7324770013539998E-2</v>
      </c>
      <c r="AB24" s="12">
        <v>2.6751762430810001E-2</v>
      </c>
      <c r="AC24" s="12">
        <v>7.3190322159369992E-2</v>
      </c>
      <c r="AD24" s="12">
        <v>0.2157711654658</v>
      </c>
      <c r="AE24" s="12">
        <v>0.1728833821835</v>
      </c>
      <c r="AF24" s="12">
        <v>0.15733286036130001</v>
      </c>
      <c r="AG24" s="12">
        <v>0.23839076246169999</v>
      </c>
      <c r="AH24" s="12">
        <v>0.81109633255949998</v>
      </c>
      <c r="AI24" s="12">
        <v>0.2363349548159</v>
      </c>
      <c r="AJ24" s="12">
        <v>0.42182909819339998</v>
      </c>
      <c r="AK24" s="12">
        <v>0.2160346982901</v>
      </c>
      <c r="AL24" s="8"/>
    </row>
    <row r="25" spans="1:38" x14ac:dyDescent="0.2">
      <c r="A25" s="26"/>
      <c r="B25" s="26"/>
      <c r="C25" s="13">
        <v>124</v>
      </c>
      <c r="D25" s="13">
        <v>13</v>
      </c>
      <c r="E25" s="13">
        <v>50</v>
      </c>
      <c r="F25" s="13">
        <v>18</v>
      </c>
      <c r="G25" s="13">
        <v>43</v>
      </c>
      <c r="H25" s="13">
        <v>18</v>
      </c>
      <c r="I25" s="13">
        <v>20</v>
      </c>
      <c r="J25" s="13">
        <v>21</v>
      </c>
      <c r="K25" s="13">
        <v>23</v>
      </c>
      <c r="L25" s="13">
        <v>38</v>
      </c>
      <c r="M25" s="13">
        <v>60</v>
      </c>
      <c r="N25" s="13">
        <v>63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124</v>
      </c>
      <c r="V25" s="13">
        <v>1</v>
      </c>
      <c r="W25" s="13">
        <v>2</v>
      </c>
      <c r="X25" s="13">
        <v>9</v>
      </c>
      <c r="Y25" s="13">
        <v>59</v>
      </c>
      <c r="Z25" s="13">
        <v>52</v>
      </c>
      <c r="AA25" s="13">
        <v>1</v>
      </c>
      <c r="AB25" s="13">
        <v>11</v>
      </c>
      <c r="AC25" s="13">
        <v>10</v>
      </c>
      <c r="AD25" s="13">
        <v>5</v>
      </c>
      <c r="AE25" s="13">
        <v>6</v>
      </c>
      <c r="AF25" s="13">
        <v>9</v>
      </c>
      <c r="AG25" s="13">
        <v>6</v>
      </c>
      <c r="AH25" s="13">
        <v>3</v>
      </c>
      <c r="AI25" s="13">
        <v>7</v>
      </c>
      <c r="AJ25" s="13">
        <v>2</v>
      </c>
      <c r="AK25" s="13">
        <v>65</v>
      </c>
      <c r="AL25" s="8"/>
    </row>
    <row r="26" spans="1:38" x14ac:dyDescent="0.2">
      <c r="A26" s="26"/>
      <c r="B26" s="26"/>
      <c r="C26" s="14" t="s">
        <v>81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 t="s">
        <v>281</v>
      </c>
      <c r="V26" s="14"/>
      <c r="W26" s="14"/>
      <c r="X26" s="15" t="s">
        <v>91</v>
      </c>
      <c r="Y26" s="15" t="s">
        <v>113</v>
      </c>
      <c r="Z26" s="15" t="s">
        <v>261</v>
      </c>
      <c r="AA26" s="14"/>
      <c r="AB26" s="14"/>
      <c r="AC26" s="14"/>
      <c r="AD26" s="15" t="s">
        <v>91</v>
      </c>
      <c r="AE26" s="15" t="s">
        <v>91</v>
      </c>
      <c r="AF26" s="15" t="s">
        <v>91</v>
      </c>
      <c r="AG26" s="15" t="s">
        <v>97</v>
      </c>
      <c r="AH26" s="15" t="s">
        <v>282</v>
      </c>
      <c r="AI26" s="15" t="s">
        <v>91</v>
      </c>
      <c r="AJ26" s="15" t="s">
        <v>91</v>
      </c>
      <c r="AK26" s="15" t="s">
        <v>97</v>
      </c>
      <c r="AL26" s="8"/>
    </row>
    <row r="27" spans="1:38" x14ac:dyDescent="0.2">
      <c r="A27" s="29"/>
      <c r="B27" s="25" t="s">
        <v>27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  <c r="AF27" s="12">
        <v>1</v>
      </c>
      <c r="AG27" s="12">
        <v>1</v>
      </c>
      <c r="AH27" s="12">
        <v>1</v>
      </c>
      <c r="AI27" s="12">
        <v>1</v>
      </c>
      <c r="AJ27" s="12">
        <v>1</v>
      </c>
      <c r="AK27" s="12">
        <v>1</v>
      </c>
      <c r="AL27" s="8"/>
    </row>
    <row r="28" spans="1:38" x14ac:dyDescent="0.2">
      <c r="A28" s="26"/>
      <c r="B28" s="26"/>
      <c r="C28" s="13">
        <v>1044</v>
      </c>
      <c r="D28" s="13">
        <v>224</v>
      </c>
      <c r="E28" s="13">
        <v>307</v>
      </c>
      <c r="F28" s="13">
        <v>251</v>
      </c>
      <c r="G28" s="13">
        <v>263</v>
      </c>
      <c r="H28" s="13">
        <v>96</v>
      </c>
      <c r="I28" s="13">
        <v>163</v>
      </c>
      <c r="J28" s="13">
        <v>164</v>
      </c>
      <c r="K28" s="13">
        <v>222</v>
      </c>
      <c r="L28" s="13">
        <v>300</v>
      </c>
      <c r="M28" s="13">
        <v>577</v>
      </c>
      <c r="N28" s="13">
        <v>399</v>
      </c>
      <c r="O28" s="13">
        <v>264</v>
      </c>
      <c r="P28" s="13">
        <v>113</v>
      </c>
      <c r="Q28" s="13">
        <v>151</v>
      </c>
      <c r="R28" s="13">
        <v>240</v>
      </c>
      <c r="S28" s="13">
        <v>110</v>
      </c>
      <c r="T28" s="13">
        <v>43</v>
      </c>
      <c r="U28" s="13">
        <v>124</v>
      </c>
      <c r="V28" s="13">
        <v>261</v>
      </c>
      <c r="W28" s="13">
        <v>295</v>
      </c>
      <c r="X28" s="13">
        <v>162</v>
      </c>
      <c r="Y28" s="13">
        <v>184</v>
      </c>
      <c r="Z28" s="13">
        <v>71</v>
      </c>
      <c r="AA28" s="13">
        <v>12</v>
      </c>
      <c r="AB28" s="13">
        <v>439</v>
      </c>
      <c r="AC28" s="13">
        <v>115</v>
      </c>
      <c r="AD28" s="13">
        <v>20</v>
      </c>
      <c r="AE28" s="13">
        <v>50</v>
      </c>
      <c r="AF28" s="13">
        <v>62</v>
      </c>
      <c r="AG28" s="13">
        <v>26</v>
      </c>
      <c r="AH28" s="13">
        <v>5</v>
      </c>
      <c r="AI28" s="13">
        <v>15</v>
      </c>
      <c r="AJ28" s="13">
        <v>4</v>
      </c>
      <c r="AK28" s="13">
        <v>309</v>
      </c>
      <c r="AL28" s="8"/>
    </row>
    <row r="29" spans="1:38" x14ac:dyDescent="0.2">
      <c r="A29" s="26"/>
      <c r="B29" s="26"/>
      <c r="C29" s="14" t="s">
        <v>81</v>
      </c>
      <c r="D29" s="14" t="s">
        <v>81</v>
      </c>
      <c r="E29" s="14" t="s">
        <v>81</v>
      </c>
      <c r="F29" s="14" t="s">
        <v>81</v>
      </c>
      <c r="G29" s="14" t="s">
        <v>81</v>
      </c>
      <c r="H29" s="14" t="s">
        <v>81</v>
      </c>
      <c r="I29" s="14" t="s">
        <v>81</v>
      </c>
      <c r="J29" s="14" t="s">
        <v>81</v>
      </c>
      <c r="K29" s="14" t="s">
        <v>81</v>
      </c>
      <c r="L29" s="14" t="s">
        <v>81</v>
      </c>
      <c r="M29" s="14" t="s">
        <v>81</v>
      </c>
      <c r="N29" s="14" t="s">
        <v>81</v>
      </c>
      <c r="O29" s="14" t="s">
        <v>81</v>
      </c>
      <c r="P29" s="14" t="s">
        <v>81</v>
      </c>
      <c r="Q29" s="14" t="s">
        <v>81</v>
      </c>
      <c r="R29" s="14" t="s">
        <v>81</v>
      </c>
      <c r="S29" s="14" t="s">
        <v>81</v>
      </c>
      <c r="T29" s="14" t="s">
        <v>81</v>
      </c>
      <c r="U29" s="14" t="s">
        <v>81</v>
      </c>
      <c r="V29" s="14" t="s">
        <v>81</v>
      </c>
      <c r="W29" s="14" t="s">
        <v>81</v>
      </c>
      <c r="X29" s="14" t="s">
        <v>81</v>
      </c>
      <c r="Y29" s="14" t="s">
        <v>81</v>
      </c>
      <c r="Z29" s="14" t="s">
        <v>81</v>
      </c>
      <c r="AA29" s="14" t="s">
        <v>81</v>
      </c>
      <c r="AB29" s="14" t="s">
        <v>81</v>
      </c>
      <c r="AC29" s="14" t="s">
        <v>81</v>
      </c>
      <c r="AD29" s="14" t="s">
        <v>81</v>
      </c>
      <c r="AE29" s="14" t="s">
        <v>81</v>
      </c>
      <c r="AF29" s="14" t="s">
        <v>81</v>
      </c>
      <c r="AG29" s="14" t="s">
        <v>81</v>
      </c>
      <c r="AH29" s="14" t="s">
        <v>81</v>
      </c>
      <c r="AI29" s="14" t="s">
        <v>81</v>
      </c>
      <c r="AJ29" s="14" t="s">
        <v>81</v>
      </c>
      <c r="AK29" s="14" t="s">
        <v>81</v>
      </c>
      <c r="AL29" s="8"/>
    </row>
    <row r="30" spans="1:38" x14ac:dyDescent="0.2">
      <c r="A30" s="16" t="s">
        <v>283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8" x14ac:dyDescent="0.2">
      <c r="A31" s="18" t="s">
        <v>101</v>
      </c>
    </row>
  </sheetData>
  <mergeCells count="18">
    <mergeCell ref="B24:B26"/>
    <mergeCell ref="B27:B29"/>
    <mergeCell ref="A6:A29"/>
    <mergeCell ref="B9:B11"/>
    <mergeCell ref="B12:B14"/>
    <mergeCell ref="B15:B17"/>
    <mergeCell ref="B18:B20"/>
    <mergeCell ref="B21:B23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1C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L4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284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26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6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6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285</v>
      </c>
      <c r="B6" s="25" t="s">
        <v>69</v>
      </c>
      <c r="C6" s="12">
        <v>0.39684036157050001</v>
      </c>
      <c r="D6" s="12">
        <v>0.38689753393559989</v>
      </c>
      <c r="E6" s="12">
        <v>0.29918291782090001</v>
      </c>
      <c r="F6" s="12">
        <v>0.52964802797569999</v>
      </c>
      <c r="G6" s="12">
        <v>0.39477598524869989</v>
      </c>
      <c r="H6" s="12">
        <v>0.49465908326539998</v>
      </c>
      <c r="I6" s="12">
        <v>0.35161456325090001</v>
      </c>
      <c r="J6" s="12">
        <v>0.43032492596499999</v>
      </c>
      <c r="K6" s="12">
        <v>0.4041266880139</v>
      </c>
      <c r="L6" s="12">
        <v>0.43601620575950001</v>
      </c>
      <c r="M6" s="12">
        <v>0.40158174098479998</v>
      </c>
      <c r="N6" s="12">
        <v>0.44208576479439998</v>
      </c>
      <c r="O6" s="12">
        <v>0.598343667164</v>
      </c>
      <c r="P6" s="12">
        <v>0.6386583500195</v>
      </c>
      <c r="Q6" s="12">
        <v>0.64628401758910003</v>
      </c>
      <c r="R6" s="12">
        <v>0.2411903730827</v>
      </c>
      <c r="S6" s="12">
        <v>0.26654301009719999</v>
      </c>
      <c r="T6" s="12">
        <v>0.26633469070869997</v>
      </c>
      <c r="U6" s="12">
        <v>8.4113317536500004E-2</v>
      </c>
      <c r="V6" s="12">
        <v>0.56532293757130003</v>
      </c>
      <c r="W6" s="12">
        <v>0.66255121613490009</v>
      </c>
      <c r="X6" s="12">
        <v>0.33630831966750002</v>
      </c>
      <c r="Y6" s="12">
        <v>0.19739413368809999</v>
      </c>
      <c r="Z6" s="12">
        <v>5.3235471193639999E-2</v>
      </c>
      <c r="AA6" s="12">
        <v>0.50061270078520004</v>
      </c>
      <c r="AB6" s="12">
        <v>1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8"/>
    </row>
    <row r="7" spans="1:38" x14ac:dyDescent="0.2">
      <c r="A7" s="26"/>
      <c r="B7" s="26"/>
      <c r="C7" s="13">
        <v>439</v>
      </c>
      <c r="D7" s="13">
        <v>82</v>
      </c>
      <c r="E7" s="13">
        <v>113</v>
      </c>
      <c r="F7" s="13">
        <v>138</v>
      </c>
      <c r="G7" s="13">
        <v>106</v>
      </c>
      <c r="H7" s="13">
        <v>46</v>
      </c>
      <c r="I7" s="13">
        <v>70</v>
      </c>
      <c r="J7" s="13">
        <v>70</v>
      </c>
      <c r="K7" s="13">
        <v>99</v>
      </c>
      <c r="L7" s="13">
        <v>142</v>
      </c>
      <c r="M7" s="13">
        <v>246</v>
      </c>
      <c r="N7" s="13">
        <v>189</v>
      </c>
      <c r="O7" s="13">
        <v>160</v>
      </c>
      <c r="P7" s="13">
        <v>72</v>
      </c>
      <c r="Q7" s="13">
        <v>91</v>
      </c>
      <c r="R7" s="13">
        <v>67</v>
      </c>
      <c r="S7" s="13">
        <v>25</v>
      </c>
      <c r="T7" s="13">
        <v>13</v>
      </c>
      <c r="U7" s="13">
        <v>11</v>
      </c>
      <c r="V7" s="13">
        <v>158</v>
      </c>
      <c r="W7" s="13">
        <v>178</v>
      </c>
      <c r="X7" s="13">
        <v>56</v>
      </c>
      <c r="Y7" s="13">
        <v>37</v>
      </c>
      <c r="Z7" s="13">
        <v>4</v>
      </c>
      <c r="AA7" s="13">
        <v>5</v>
      </c>
      <c r="AB7" s="13">
        <v>439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8"/>
    </row>
    <row r="8" spans="1:38" x14ac:dyDescent="0.2">
      <c r="A8" s="26"/>
      <c r="B8" s="26"/>
      <c r="C8" s="14" t="s">
        <v>81</v>
      </c>
      <c r="D8" s="14"/>
      <c r="E8" s="14"/>
      <c r="F8" s="15" t="s">
        <v>83</v>
      </c>
      <c r="G8" s="14"/>
      <c r="H8" s="14"/>
      <c r="I8" s="14"/>
      <c r="J8" s="14"/>
      <c r="K8" s="14"/>
      <c r="L8" s="14"/>
      <c r="M8" s="14"/>
      <c r="N8" s="14"/>
      <c r="O8" s="15" t="s">
        <v>286</v>
      </c>
      <c r="P8" s="15" t="s">
        <v>287</v>
      </c>
      <c r="Q8" s="15" t="s">
        <v>288</v>
      </c>
      <c r="R8" s="15" t="s">
        <v>103</v>
      </c>
      <c r="S8" s="14"/>
      <c r="T8" s="14"/>
      <c r="U8" s="14"/>
      <c r="V8" s="15" t="s">
        <v>172</v>
      </c>
      <c r="W8" s="15" t="s">
        <v>122</v>
      </c>
      <c r="X8" s="15" t="s">
        <v>123</v>
      </c>
      <c r="Y8" s="14"/>
      <c r="Z8" s="14"/>
      <c r="AA8" s="15" t="s">
        <v>82</v>
      </c>
      <c r="AB8" s="15" t="s">
        <v>289</v>
      </c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9"/>
      <c r="B9" s="25" t="s">
        <v>70</v>
      </c>
      <c r="C9" s="12">
        <v>0.11650731067880001</v>
      </c>
      <c r="D9" s="12">
        <v>0.14977295439150001</v>
      </c>
      <c r="E9" s="12">
        <v>0.108209842275</v>
      </c>
      <c r="F9" s="12">
        <v>0.1091320703919</v>
      </c>
      <c r="G9" s="12">
        <v>0.1060382939615</v>
      </c>
      <c r="H9" s="12">
        <v>0.1117404758111</v>
      </c>
      <c r="I9" s="12">
        <v>0.19471910038320001</v>
      </c>
      <c r="J9" s="12">
        <v>8.6720597668679997E-2</v>
      </c>
      <c r="K9" s="12">
        <v>0.1043273803745</v>
      </c>
      <c r="L9" s="12">
        <v>0.1175242965903</v>
      </c>
      <c r="M9" s="12">
        <v>0.1302416593348</v>
      </c>
      <c r="N9" s="12">
        <v>0.1196068495578</v>
      </c>
      <c r="O9" s="12">
        <v>0.11128949383</v>
      </c>
      <c r="P9" s="12">
        <v>0.19863218809300001</v>
      </c>
      <c r="Q9" s="12">
        <v>0.1265655452302</v>
      </c>
      <c r="R9" s="12">
        <v>0.14320821356989999</v>
      </c>
      <c r="S9" s="12">
        <v>4.2758534811740002E-2</v>
      </c>
      <c r="T9" s="12">
        <v>0.1168727439375</v>
      </c>
      <c r="U9" s="12">
        <v>6.7562134705469998E-2</v>
      </c>
      <c r="V9" s="12">
        <v>0.1294974022715</v>
      </c>
      <c r="W9" s="12">
        <v>9.867613877933E-2</v>
      </c>
      <c r="X9" s="12">
        <v>0.24913473836309999</v>
      </c>
      <c r="Y9" s="12">
        <v>6.3935148118709997E-2</v>
      </c>
      <c r="Z9" s="12">
        <v>4.4020922532909998E-2</v>
      </c>
      <c r="AA9" s="12">
        <v>0.27646380904829998</v>
      </c>
      <c r="AB9" s="12">
        <v>0</v>
      </c>
      <c r="AC9" s="12">
        <v>1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8"/>
    </row>
    <row r="10" spans="1:38" x14ac:dyDescent="0.2">
      <c r="A10" s="26"/>
      <c r="B10" s="26"/>
      <c r="C10" s="13">
        <v>115</v>
      </c>
      <c r="D10" s="13">
        <v>31</v>
      </c>
      <c r="E10" s="13">
        <v>28</v>
      </c>
      <c r="F10" s="13">
        <v>30</v>
      </c>
      <c r="G10" s="13">
        <v>26</v>
      </c>
      <c r="H10" s="13">
        <v>9</v>
      </c>
      <c r="I10" s="13">
        <v>20</v>
      </c>
      <c r="J10" s="13">
        <v>21</v>
      </c>
      <c r="K10" s="13">
        <v>21</v>
      </c>
      <c r="L10" s="13">
        <v>40</v>
      </c>
      <c r="M10" s="13">
        <v>76</v>
      </c>
      <c r="N10" s="13">
        <v>39</v>
      </c>
      <c r="O10" s="13">
        <v>29</v>
      </c>
      <c r="P10" s="13">
        <v>17</v>
      </c>
      <c r="Q10" s="13">
        <v>19</v>
      </c>
      <c r="R10" s="13">
        <v>25</v>
      </c>
      <c r="S10" s="13">
        <v>8</v>
      </c>
      <c r="T10" s="13">
        <v>7</v>
      </c>
      <c r="U10" s="13">
        <v>10</v>
      </c>
      <c r="V10" s="13">
        <v>27</v>
      </c>
      <c r="W10" s="13">
        <v>39</v>
      </c>
      <c r="X10" s="13">
        <v>30</v>
      </c>
      <c r="Y10" s="13">
        <v>13</v>
      </c>
      <c r="Z10" s="13">
        <v>4</v>
      </c>
      <c r="AA10" s="13">
        <v>2</v>
      </c>
      <c r="AB10" s="13">
        <v>0</v>
      </c>
      <c r="AC10" s="13">
        <v>115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8"/>
    </row>
    <row r="11" spans="1:38" x14ac:dyDescent="0.2">
      <c r="A11" s="26"/>
      <c r="B11" s="26"/>
      <c r="C11" s="14" t="s">
        <v>81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 t="s">
        <v>82</v>
      </c>
      <c r="Q11" s="14"/>
      <c r="R11" s="14"/>
      <c r="S11" s="14"/>
      <c r="T11" s="14"/>
      <c r="U11" s="14"/>
      <c r="V11" s="14"/>
      <c r="W11" s="14"/>
      <c r="X11" s="15" t="s">
        <v>290</v>
      </c>
      <c r="Y11" s="14"/>
      <c r="Z11" s="14"/>
      <c r="AA11" s="14"/>
      <c r="AB11" s="14"/>
      <c r="AC11" s="15" t="s">
        <v>291</v>
      </c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9"/>
      <c r="B12" s="25" t="s">
        <v>71</v>
      </c>
      <c r="C12" s="12">
        <v>1.570429203916E-2</v>
      </c>
      <c r="D12" s="12">
        <v>6.5682852280820004E-3</v>
      </c>
      <c r="E12" s="12">
        <v>1.273860928061E-2</v>
      </c>
      <c r="F12" s="12">
        <v>2.3431058521920001E-2</v>
      </c>
      <c r="G12" s="12">
        <v>1.9375247626650001E-2</v>
      </c>
      <c r="H12" s="12">
        <v>1.1171037807320001E-2</v>
      </c>
      <c r="I12" s="12">
        <v>8.2905140160000005E-3</v>
      </c>
      <c r="J12" s="12">
        <v>2.9828789355829999E-2</v>
      </c>
      <c r="K12" s="12">
        <v>1.6668946031749999E-2</v>
      </c>
      <c r="L12" s="12">
        <v>1.9914132296899999E-2</v>
      </c>
      <c r="M12" s="12">
        <v>3.2596926529419999E-2</v>
      </c>
      <c r="N12" s="12">
        <v>6.4311985805279998E-4</v>
      </c>
      <c r="O12" s="12">
        <v>2.2485922632339998E-2</v>
      </c>
      <c r="P12" s="12">
        <v>2.171517713927E-2</v>
      </c>
      <c r="Q12" s="12">
        <v>3.3504005011850001E-3</v>
      </c>
      <c r="R12" s="12">
        <v>1.241691150549E-2</v>
      </c>
      <c r="S12" s="12">
        <v>1.503890297079E-2</v>
      </c>
      <c r="T12" s="12">
        <v>0</v>
      </c>
      <c r="U12" s="12">
        <v>2.684777484419E-2</v>
      </c>
      <c r="V12" s="12">
        <v>2.346683770866E-2</v>
      </c>
      <c r="W12" s="12">
        <v>2.2374214168919999E-2</v>
      </c>
      <c r="X12" s="12">
        <v>2.2881425686039999E-2</v>
      </c>
      <c r="Y12" s="12">
        <v>1.3999614134440001E-3</v>
      </c>
      <c r="Z12" s="12">
        <v>1.334295852765E-2</v>
      </c>
      <c r="AA12" s="12">
        <v>0</v>
      </c>
      <c r="AB12" s="12">
        <v>0</v>
      </c>
      <c r="AC12" s="12">
        <v>0</v>
      </c>
      <c r="AD12" s="12">
        <v>1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8"/>
    </row>
    <row r="13" spans="1:38" x14ac:dyDescent="0.2">
      <c r="A13" s="26"/>
      <c r="B13" s="26"/>
      <c r="C13" s="13">
        <v>20</v>
      </c>
      <c r="D13" s="13">
        <v>2</v>
      </c>
      <c r="E13" s="13">
        <v>5</v>
      </c>
      <c r="F13" s="13">
        <v>5</v>
      </c>
      <c r="G13" s="13">
        <v>8</v>
      </c>
      <c r="H13" s="13">
        <v>2</v>
      </c>
      <c r="I13" s="13">
        <v>2</v>
      </c>
      <c r="J13" s="13">
        <v>4</v>
      </c>
      <c r="K13" s="13">
        <v>6</v>
      </c>
      <c r="L13" s="13">
        <v>5</v>
      </c>
      <c r="M13" s="13">
        <v>19</v>
      </c>
      <c r="N13" s="13">
        <v>1</v>
      </c>
      <c r="O13" s="13">
        <v>5</v>
      </c>
      <c r="P13" s="13">
        <v>3</v>
      </c>
      <c r="Q13" s="13">
        <v>1</v>
      </c>
      <c r="R13" s="13">
        <v>4</v>
      </c>
      <c r="S13" s="13">
        <v>2</v>
      </c>
      <c r="T13" s="13">
        <v>0</v>
      </c>
      <c r="U13" s="13">
        <v>5</v>
      </c>
      <c r="V13" s="13">
        <v>5</v>
      </c>
      <c r="W13" s="13">
        <v>8</v>
      </c>
      <c r="X13" s="13">
        <v>4</v>
      </c>
      <c r="Y13" s="13">
        <v>1</v>
      </c>
      <c r="Z13" s="13">
        <v>2</v>
      </c>
      <c r="AA13" s="13">
        <v>0</v>
      </c>
      <c r="AB13" s="13">
        <v>0</v>
      </c>
      <c r="AC13" s="13">
        <v>0</v>
      </c>
      <c r="AD13" s="13">
        <v>20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8"/>
    </row>
    <row r="14" spans="1:38" x14ac:dyDescent="0.2">
      <c r="A14" s="26"/>
      <c r="B14" s="26"/>
      <c r="C14" s="14" t="s">
        <v>81</v>
      </c>
      <c r="D14" s="14"/>
      <c r="E14" s="14"/>
      <c r="F14" s="14"/>
      <c r="G14" s="14"/>
      <c r="H14" s="14"/>
      <c r="I14" s="14"/>
      <c r="J14" s="14"/>
      <c r="K14" s="14"/>
      <c r="L14" s="14"/>
      <c r="M14" s="15" t="s">
        <v>83</v>
      </c>
      <c r="N14" s="14"/>
      <c r="O14" s="14"/>
      <c r="P14" s="14"/>
      <c r="Q14" s="14"/>
      <c r="R14" s="14"/>
      <c r="S14" s="14"/>
      <c r="T14" s="14"/>
      <c r="U14" s="14"/>
      <c r="V14" s="15" t="s">
        <v>139</v>
      </c>
      <c r="W14" s="15" t="s">
        <v>139</v>
      </c>
      <c r="X14" s="15" t="s">
        <v>139</v>
      </c>
      <c r="Y14" s="14"/>
      <c r="Z14" s="14"/>
      <c r="AA14" s="14"/>
      <c r="AB14" s="14"/>
      <c r="AC14" s="14"/>
      <c r="AD14" s="15" t="s">
        <v>292</v>
      </c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9"/>
      <c r="B15" s="25" t="s">
        <v>72</v>
      </c>
      <c r="C15" s="12">
        <v>3.8322839370429997E-2</v>
      </c>
      <c r="D15" s="12">
        <v>4.9724855332140001E-2</v>
      </c>
      <c r="E15" s="12">
        <v>3.6644983441729999E-2</v>
      </c>
      <c r="F15" s="12">
        <v>2.6473950915700002E-2</v>
      </c>
      <c r="G15" s="12">
        <v>4.2108381775969997E-2</v>
      </c>
      <c r="H15" s="12">
        <v>1.252344710186E-2</v>
      </c>
      <c r="I15" s="12">
        <v>2.6394250957779999E-2</v>
      </c>
      <c r="J15" s="12">
        <v>4.9185905166840002E-2</v>
      </c>
      <c r="K15" s="12">
        <v>7.6593143639680006E-2</v>
      </c>
      <c r="L15" s="12">
        <v>5.5481885268570001E-2</v>
      </c>
      <c r="M15" s="12">
        <v>2.79285397301E-2</v>
      </c>
      <c r="N15" s="12">
        <v>5.254444157523E-2</v>
      </c>
      <c r="O15" s="12">
        <v>6.5955795159120006E-2</v>
      </c>
      <c r="P15" s="12">
        <v>3.2830303628540003E-2</v>
      </c>
      <c r="Q15" s="12">
        <v>4.209325507917E-2</v>
      </c>
      <c r="R15" s="12">
        <v>2.5070057094500001E-2</v>
      </c>
      <c r="S15" s="12">
        <v>2.2604328987359999E-2</v>
      </c>
      <c r="T15" s="12">
        <v>0</v>
      </c>
      <c r="U15" s="12">
        <v>5.249373274158E-2</v>
      </c>
      <c r="V15" s="12">
        <v>6.8867752961770001E-2</v>
      </c>
      <c r="W15" s="12">
        <v>4.2895308499549999E-2</v>
      </c>
      <c r="X15" s="12">
        <v>2.4198896800549999E-2</v>
      </c>
      <c r="Y15" s="12">
        <v>3.5189693704059999E-2</v>
      </c>
      <c r="Z15" s="12">
        <v>2.2233149440180001E-2</v>
      </c>
      <c r="AA15" s="12">
        <v>0</v>
      </c>
      <c r="AB15" s="12">
        <v>0</v>
      </c>
      <c r="AC15" s="12">
        <v>0</v>
      </c>
      <c r="AD15" s="12">
        <v>0</v>
      </c>
      <c r="AE15" s="12">
        <v>1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8"/>
    </row>
    <row r="16" spans="1:38" x14ac:dyDescent="0.2">
      <c r="A16" s="26"/>
      <c r="B16" s="26"/>
      <c r="C16" s="13">
        <v>50</v>
      </c>
      <c r="D16" s="13">
        <v>17</v>
      </c>
      <c r="E16" s="13">
        <v>12</v>
      </c>
      <c r="F16" s="13">
        <v>8</v>
      </c>
      <c r="G16" s="13">
        <v>13</v>
      </c>
      <c r="H16" s="13">
        <v>2</v>
      </c>
      <c r="I16" s="13">
        <v>5</v>
      </c>
      <c r="J16" s="13">
        <v>10</v>
      </c>
      <c r="K16" s="13">
        <v>16</v>
      </c>
      <c r="L16" s="13">
        <v>16</v>
      </c>
      <c r="M16" s="13">
        <v>23</v>
      </c>
      <c r="N16" s="13">
        <v>26</v>
      </c>
      <c r="O16" s="13">
        <v>21</v>
      </c>
      <c r="P16" s="13">
        <v>4</v>
      </c>
      <c r="Q16" s="13">
        <v>8</v>
      </c>
      <c r="R16" s="13">
        <v>8</v>
      </c>
      <c r="S16" s="13">
        <v>3</v>
      </c>
      <c r="T16" s="13">
        <v>0</v>
      </c>
      <c r="U16" s="13">
        <v>6</v>
      </c>
      <c r="V16" s="13">
        <v>22</v>
      </c>
      <c r="W16" s="13">
        <v>14</v>
      </c>
      <c r="X16" s="13">
        <v>5</v>
      </c>
      <c r="Y16" s="13">
        <v>8</v>
      </c>
      <c r="Z16" s="13">
        <v>1</v>
      </c>
      <c r="AA16" s="13">
        <v>0</v>
      </c>
      <c r="AB16" s="13">
        <v>0</v>
      </c>
      <c r="AC16" s="13">
        <v>0</v>
      </c>
      <c r="AD16" s="13">
        <v>0</v>
      </c>
      <c r="AE16" s="13">
        <v>50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8"/>
    </row>
    <row r="17" spans="1:38" x14ac:dyDescent="0.2">
      <c r="A17" s="26"/>
      <c r="B17" s="26"/>
      <c r="C17" s="14" t="s">
        <v>81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 t="s">
        <v>91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5" t="s">
        <v>293</v>
      </c>
      <c r="AF17" s="14"/>
      <c r="AG17" s="14"/>
      <c r="AH17" s="14"/>
      <c r="AI17" s="14"/>
      <c r="AJ17" s="14"/>
      <c r="AK17" s="14"/>
      <c r="AL17" s="8"/>
    </row>
    <row r="18" spans="1:38" x14ac:dyDescent="0.2">
      <c r="A18" s="29"/>
      <c r="B18" s="25" t="s">
        <v>73</v>
      </c>
      <c r="C18" s="12">
        <v>4.6741652624579987E-2</v>
      </c>
      <c r="D18" s="12">
        <v>6.4094971386769992E-2</v>
      </c>
      <c r="E18" s="12">
        <v>5.4008478344060001E-2</v>
      </c>
      <c r="F18" s="12">
        <v>1.8792981057519999E-2</v>
      </c>
      <c r="G18" s="12">
        <v>5.0299908024499997E-2</v>
      </c>
      <c r="H18" s="12">
        <v>1.061120137691E-2</v>
      </c>
      <c r="I18" s="12">
        <v>1.7118129020089998E-2</v>
      </c>
      <c r="J18" s="12">
        <v>5.3734272250019997E-2</v>
      </c>
      <c r="K18" s="12">
        <v>8.463919884526E-2</v>
      </c>
      <c r="L18" s="12">
        <v>9.4346511159530008E-2</v>
      </c>
      <c r="M18" s="12">
        <v>5.089006474287E-2</v>
      </c>
      <c r="N18" s="12">
        <v>4.7242724297549998E-2</v>
      </c>
      <c r="O18" s="12">
        <v>6.3805856780020001E-2</v>
      </c>
      <c r="P18" s="12">
        <v>1.31943325738E-2</v>
      </c>
      <c r="Q18" s="12">
        <v>2.4571563620639999E-2</v>
      </c>
      <c r="R18" s="12">
        <v>3.7149401916649998E-2</v>
      </c>
      <c r="S18" s="12">
        <v>8.477838803736E-2</v>
      </c>
      <c r="T18" s="12">
        <v>3.069052071489E-2</v>
      </c>
      <c r="U18" s="12">
        <v>5.8266647215800001E-2</v>
      </c>
      <c r="V18" s="12">
        <v>3.9629194843379997E-2</v>
      </c>
      <c r="W18" s="12">
        <v>4.2556518566589999E-2</v>
      </c>
      <c r="X18" s="12">
        <v>6.9593787850520006E-2</v>
      </c>
      <c r="Y18" s="12">
        <v>6.0289106846840003E-2</v>
      </c>
      <c r="Z18" s="12">
        <v>3.074774711867E-2</v>
      </c>
      <c r="AA18" s="12">
        <v>4.2318590021080002E-2</v>
      </c>
      <c r="AB18" s="12">
        <v>0</v>
      </c>
      <c r="AC18" s="12">
        <v>0</v>
      </c>
      <c r="AD18" s="12">
        <v>0</v>
      </c>
      <c r="AE18" s="12">
        <v>0</v>
      </c>
      <c r="AF18" s="12">
        <v>1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8"/>
    </row>
    <row r="19" spans="1:38" x14ac:dyDescent="0.2">
      <c r="A19" s="26"/>
      <c r="B19" s="26"/>
      <c r="C19" s="13">
        <v>62</v>
      </c>
      <c r="D19" s="13">
        <v>22</v>
      </c>
      <c r="E19" s="13">
        <v>18</v>
      </c>
      <c r="F19" s="13">
        <v>5</v>
      </c>
      <c r="G19" s="13">
        <v>17</v>
      </c>
      <c r="H19" s="13">
        <v>2</v>
      </c>
      <c r="I19" s="13">
        <v>3</v>
      </c>
      <c r="J19" s="13">
        <v>11</v>
      </c>
      <c r="K19" s="13">
        <v>18</v>
      </c>
      <c r="L19" s="13">
        <v>26</v>
      </c>
      <c r="M19" s="13">
        <v>37</v>
      </c>
      <c r="N19" s="13">
        <v>24</v>
      </c>
      <c r="O19" s="13">
        <v>17</v>
      </c>
      <c r="P19" s="13">
        <v>4</v>
      </c>
      <c r="Q19" s="13">
        <v>5</v>
      </c>
      <c r="R19" s="13">
        <v>12</v>
      </c>
      <c r="S19" s="13">
        <v>13</v>
      </c>
      <c r="T19" s="13">
        <v>2</v>
      </c>
      <c r="U19" s="13">
        <v>9</v>
      </c>
      <c r="V19" s="13">
        <v>13</v>
      </c>
      <c r="W19" s="13">
        <v>14</v>
      </c>
      <c r="X19" s="13">
        <v>16</v>
      </c>
      <c r="Y19" s="13">
        <v>15</v>
      </c>
      <c r="Z19" s="13">
        <v>3</v>
      </c>
      <c r="AA19" s="13">
        <v>1</v>
      </c>
      <c r="AB19" s="13">
        <v>0</v>
      </c>
      <c r="AC19" s="13">
        <v>0</v>
      </c>
      <c r="AD19" s="13">
        <v>0</v>
      </c>
      <c r="AE19" s="13">
        <v>0</v>
      </c>
      <c r="AF19" s="13">
        <v>62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8"/>
    </row>
    <row r="20" spans="1:38" x14ac:dyDescent="0.2">
      <c r="A20" s="26"/>
      <c r="B20" s="26"/>
      <c r="C20" s="14" t="s">
        <v>81</v>
      </c>
      <c r="D20" s="14"/>
      <c r="E20" s="14"/>
      <c r="F20" s="14"/>
      <c r="G20" s="14"/>
      <c r="H20" s="14"/>
      <c r="I20" s="14"/>
      <c r="J20" s="14"/>
      <c r="K20" s="15" t="s">
        <v>137</v>
      </c>
      <c r="L20" s="15" t="s">
        <v>137</v>
      </c>
      <c r="M20" s="14"/>
      <c r="N20" s="14"/>
      <c r="O20" s="14"/>
      <c r="P20" s="14"/>
      <c r="Q20" s="14"/>
      <c r="R20" s="14"/>
      <c r="S20" s="15" t="s">
        <v>117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 t="s">
        <v>294</v>
      </c>
      <c r="AG20" s="14"/>
      <c r="AH20" s="14"/>
      <c r="AI20" s="14"/>
      <c r="AJ20" s="14"/>
      <c r="AK20" s="14"/>
      <c r="AL20" s="8"/>
    </row>
    <row r="21" spans="1:38" x14ac:dyDescent="0.2">
      <c r="A21" s="29"/>
      <c r="B21" s="25" t="s">
        <v>74</v>
      </c>
      <c r="C21" s="12">
        <v>2.4011473450739999E-2</v>
      </c>
      <c r="D21" s="12">
        <v>4.65811747651E-2</v>
      </c>
      <c r="E21" s="12">
        <v>1.1190434784450001E-2</v>
      </c>
      <c r="F21" s="12">
        <v>1.6920906420169999E-2</v>
      </c>
      <c r="G21" s="12">
        <v>2.7286315371910001E-2</v>
      </c>
      <c r="H21" s="12">
        <v>0</v>
      </c>
      <c r="I21" s="12">
        <v>3.3762726989609998E-2</v>
      </c>
      <c r="J21" s="12">
        <v>5.786799358006E-2</v>
      </c>
      <c r="K21" s="12">
        <v>3.1351943837069997E-2</v>
      </c>
      <c r="L21" s="12">
        <v>1.9694570746740001E-2</v>
      </c>
      <c r="M21" s="12">
        <v>2.472484612874E-2</v>
      </c>
      <c r="N21" s="12">
        <v>2.6829064478030001E-2</v>
      </c>
      <c r="O21" s="12">
        <v>1.9976638711450001E-2</v>
      </c>
      <c r="P21" s="12">
        <v>0</v>
      </c>
      <c r="Q21" s="12">
        <v>3.1853484736009997E-2</v>
      </c>
      <c r="R21" s="12">
        <v>1.39176341729E-2</v>
      </c>
      <c r="S21" s="12">
        <v>3.3065511573619998E-2</v>
      </c>
      <c r="T21" s="12">
        <v>3.9392837279519997E-2</v>
      </c>
      <c r="U21" s="12">
        <v>4.5352868481070001E-2</v>
      </c>
      <c r="V21" s="12">
        <v>2.0264241886519999E-2</v>
      </c>
      <c r="W21" s="12">
        <v>1.716770543381E-2</v>
      </c>
      <c r="X21" s="12">
        <v>3.8413287679539998E-2</v>
      </c>
      <c r="Y21" s="12">
        <v>3.0803760057790001E-2</v>
      </c>
      <c r="Z21" s="12">
        <v>3.0708677892459998E-2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1</v>
      </c>
      <c r="AH21" s="12">
        <v>0</v>
      </c>
      <c r="AI21" s="12">
        <v>0</v>
      </c>
      <c r="AJ21" s="12">
        <v>0</v>
      </c>
      <c r="AK21" s="12">
        <v>0</v>
      </c>
      <c r="AL21" s="8"/>
    </row>
    <row r="22" spans="1:38" x14ac:dyDescent="0.2">
      <c r="A22" s="26"/>
      <c r="B22" s="26"/>
      <c r="C22" s="13">
        <v>26</v>
      </c>
      <c r="D22" s="13">
        <v>9</v>
      </c>
      <c r="E22" s="13">
        <v>5</v>
      </c>
      <c r="F22" s="13">
        <v>4</v>
      </c>
      <c r="G22" s="13">
        <v>8</v>
      </c>
      <c r="H22" s="13">
        <v>0</v>
      </c>
      <c r="I22" s="13">
        <v>4</v>
      </c>
      <c r="J22" s="13">
        <v>9</v>
      </c>
      <c r="K22" s="13">
        <v>6</v>
      </c>
      <c r="L22" s="13">
        <v>6</v>
      </c>
      <c r="M22" s="13">
        <v>16</v>
      </c>
      <c r="N22" s="13">
        <v>10</v>
      </c>
      <c r="O22" s="13">
        <v>5</v>
      </c>
      <c r="P22" s="13">
        <v>0</v>
      </c>
      <c r="Q22" s="13">
        <v>5</v>
      </c>
      <c r="R22" s="13">
        <v>4</v>
      </c>
      <c r="S22" s="13">
        <v>4</v>
      </c>
      <c r="T22" s="13">
        <v>2</v>
      </c>
      <c r="U22" s="13">
        <v>6</v>
      </c>
      <c r="V22" s="13">
        <v>5</v>
      </c>
      <c r="W22" s="13">
        <v>5</v>
      </c>
      <c r="X22" s="13">
        <v>8</v>
      </c>
      <c r="Y22" s="13">
        <v>6</v>
      </c>
      <c r="Z22" s="13">
        <v>2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26</v>
      </c>
      <c r="AH22" s="13">
        <v>0</v>
      </c>
      <c r="AI22" s="13">
        <v>0</v>
      </c>
      <c r="AJ22" s="13">
        <v>0</v>
      </c>
      <c r="AK22" s="13">
        <v>0</v>
      </c>
      <c r="AL22" s="8"/>
    </row>
    <row r="23" spans="1:38" x14ac:dyDescent="0.2">
      <c r="A23" s="26"/>
      <c r="B23" s="26"/>
      <c r="C23" s="14" t="s">
        <v>81</v>
      </c>
      <c r="D23" s="14"/>
      <c r="E23" s="14"/>
      <c r="F23" s="14"/>
      <c r="G23" s="14"/>
      <c r="H23" s="14"/>
      <c r="I23" s="14"/>
      <c r="J23" s="15" t="s">
        <v>91</v>
      </c>
      <c r="K23" s="15" t="s">
        <v>91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 t="s">
        <v>295</v>
      </c>
      <c r="AH23" s="14"/>
      <c r="AI23" s="14"/>
      <c r="AJ23" s="14"/>
      <c r="AK23" s="14"/>
      <c r="AL23" s="8"/>
    </row>
    <row r="24" spans="1:38" x14ac:dyDescent="0.2">
      <c r="A24" s="29"/>
      <c r="B24" s="25" t="s">
        <v>75</v>
      </c>
      <c r="C24" s="12">
        <v>7.9370739636550006E-3</v>
      </c>
      <c r="D24" s="12">
        <v>4.0985445938340002E-3</v>
      </c>
      <c r="E24" s="12">
        <v>1.6495711448549999E-2</v>
      </c>
      <c r="F24" s="12">
        <v>6.2737659492950008E-3</v>
      </c>
      <c r="G24" s="12">
        <v>2.6015377695540001E-3</v>
      </c>
      <c r="H24" s="12">
        <v>0</v>
      </c>
      <c r="I24" s="12">
        <v>3.5932151948779999E-3</v>
      </c>
      <c r="J24" s="12">
        <v>3.532285885546E-2</v>
      </c>
      <c r="K24" s="12">
        <v>5.5292077977050014E-3</v>
      </c>
      <c r="L24" s="12">
        <v>2.5959680765590002E-3</v>
      </c>
      <c r="M24" s="12">
        <v>4.574573798236E-3</v>
      </c>
      <c r="N24" s="12">
        <v>1.2571436189320001E-2</v>
      </c>
      <c r="O24" s="12">
        <v>0</v>
      </c>
      <c r="P24" s="12">
        <v>0</v>
      </c>
      <c r="Q24" s="12">
        <v>3.909250164602E-3</v>
      </c>
      <c r="R24" s="12">
        <v>4.1296617356580004E-3</v>
      </c>
      <c r="S24" s="12">
        <v>0</v>
      </c>
      <c r="T24" s="12">
        <v>0</v>
      </c>
      <c r="U24" s="12">
        <v>5.1006954292079999E-2</v>
      </c>
      <c r="V24" s="12">
        <v>7.9520237782900009E-3</v>
      </c>
      <c r="W24" s="12">
        <v>2.063820610596E-3</v>
      </c>
      <c r="X24" s="12">
        <v>0</v>
      </c>
      <c r="Y24" s="12">
        <v>4.0331660098019998E-3</v>
      </c>
      <c r="Z24" s="12">
        <v>5.9037782965280013E-2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1</v>
      </c>
      <c r="AI24" s="12">
        <v>0</v>
      </c>
      <c r="AJ24" s="12">
        <v>0</v>
      </c>
      <c r="AK24" s="12">
        <v>0</v>
      </c>
      <c r="AL24" s="8"/>
    </row>
    <row r="25" spans="1:38" x14ac:dyDescent="0.2">
      <c r="A25" s="26"/>
      <c r="B25" s="26"/>
      <c r="C25" s="13">
        <v>5</v>
      </c>
      <c r="D25" s="13">
        <v>1</v>
      </c>
      <c r="E25" s="13">
        <v>1</v>
      </c>
      <c r="F25" s="13">
        <v>2</v>
      </c>
      <c r="G25" s="13">
        <v>1</v>
      </c>
      <c r="H25" s="13">
        <v>0</v>
      </c>
      <c r="I25" s="13">
        <v>1</v>
      </c>
      <c r="J25" s="13">
        <v>1</v>
      </c>
      <c r="K25" s="13">
        <v>1</v>
      </c>
      <c r="L25" s="13">
        <v>1</v>
      </c>
      <c r="M25" s="13">
        <v>3</v>
      </c>
      <c r="N25" s="13">
        <v>2</v>
      </c>
      <c r="O25" s="13">
        <v>0</v>
      </c>
      <c r="P25" s="13">
        <v>0</v>
      </c>
      <c r="Q25" s="13">
        <v>1</v>
      </c>
      <c r="R25" s="13">
        <v>1</v>
      </c>
      <c r="S25" s="13">
        <v>0</v>
      </c>
      <c r="T25" s="13">
        <v>0</v>
      </c>
      <c r="U25" s="13">
        <v>3</v>
      </c>
      <c r="V25" s="13">
        <v>2</v>
      </c>
      <c r="W25" s="13">
        <v>1</v>
      </c>
      <c r="X25" s="13">
        <v>0</v>
      </c>
      <c r="Y25" s="13">
        <v>1</v>
      </c>
      <c r="Z25" s="13">
        <v>1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5</v>
      </c>
      <c r="AI25" s="13">
        <v>0</v>
      </c>
      <c r="AJ25" s="13">
        <v>0</v>
      </c>
      <c r="AK25" s="13">
        <v>0</v>
      </c>
      <c r="AL25" s="8"/>
    </row>
    <row r="26" spans="1:38" x14ac:dyDescent="0.2">
      <c r="A26" s="26"/>
      <c r="B26" s="26"/>
      <c r="C26" s="14" t="s">
        <v>81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5" t="s">
        <v>117</v>
      </c>
      <c r="AA26" s="14"/>
      <c r="AB26" s="14"/>
      <c r="AC26" s="14"/>
      <c r="AD26" s="14"/>
      <c r="AE26" s="14"/>
      <c r="AF26" s="14"/>
      <c r="AG26" s="14"/>
      <c r="AH26" s="15" t="s">
        <v>296</v>
      </c>
      <c r="AI26" s="14"/>
      <c r="AJ26" s="14"/>
      <c r="AK26" s="14"/>
      <c r="AL26" s="8"/>
    </row>
    <row r="27" spans="1:38" x14ac:dyDescent="0.2">
      <c r="A27" s="29"/>
      <c r="B27" s="25" t="s">
        <v>76</v>
      </c>
      <c r="C27" s="12">
        <v>2.0546590507119999E-2</v>
      </c>
      <c r="D27" s="12">
        <v>1.0608276992839999E-2</v>
      </c>
      <c r="E27" s="12">
        <v>5.1298099318460001E-2</v>
      </c>
      <c r="F27" s="12">
        <v>1.2689248354270001E-2</v>
      </c>
      <c r="G27" s="12">
        <v>0</v>
      </c>
      <c r="H27" s="12">
        <v>1.8858278868920001E-2</v>
      </c>
      <c r="I27" s="12">
        <v>3.7641582077410002E-2</v>
      </c>
      <c r="J27" s="12">
        <v>1.7908137623499999E-2</v>
      </c>
      <c r="K27" s="12">
        <v>1.4415227941429999E-2</v>
      </c>
      <c r="L27" s="12">
        <v>1.84072674745E-2</v>
      </c>
      <c r="M27" s="12">
        <v>1.339417983415E-2</v>
      </c>
      <c r="N27" s="12">
        <v>3.0946296819760001E-2</v>
      </c>
      <c r="O27" s="12">
        <v>9.3691663814349999E-3</v>
      </c>
      <c r="P27" s="12">
        <v>0</v>
      </c>
      <c r="Q27" s="12">
        <v>0</v>
      </c>
      <c r="R27" s="12">
        <v>3.040874941805E-2</v>
      </c>
      <c r="S27" s="12">
        <v>3.9645220821100002E-2</v>
      </c>
      <c r="T27" s="12">
        <v>2.4547516356489999E-2</v>
      </c>
      <c r="U27" s="12">
        <v>3.8473726418359999E-2</v>
      </c>
      <c r="V27" s="12">
        <v>9.5040540388660003E-3</v>
      </c>
      <c r="W27" s="12">
        <v>6.0653173552429997E-3</v>
      </c>
      <c r="X27" s="12">
        <v>0</v>
      </c>
      <c r="Y27" s="12">
        <v>7.9469471893549998E-2</v>
      </c>
      <c r="Z27" s="12">
        <v>3.5422669779170001E-3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1</v>
      </c>
      <c r="AJ27" s="12">
        <v>0</v>
      </c>
      <c r="AK27" s="12">
        <v>0</v>
      </c>
      <c r="AL27" s="8"/>
    </row>
    <row r="28" spans="1:38" x14ac:dyDescent="0.2">
      <c r="A28" s="26"/>
      <c r="B28" s="26"/>
      <c r="C28" s="13">
        <v>15</v>
      </c>
      <c r="D28" s="13">
        <v>3</v>
      </c>
      <c r="E28" s="13">
        <v>9</v>
      </c>
      <c r="F28" s="13">
        <v>3</v>
      </c>
      <c r="G28" s="13">
        <v>0</v>
      </c>
      <c r="H28" s="13">
        <v>2</v>
      </c>
      <c r="I28" s="13">
        <v>3</v>
      </c>
      <c r="J28" s="13">
        <v>2</v>
      </c>
      <c r="K28" s="13">
        <v>3</v>
      </c>
      <c r="L28" s="13">
        <v>4</v>
      </c>
      <c r="M28" s="13">
        <v>8</v>
      </c>
      <c r="N28" s="13">
        <v>7</v>
      </c>
      <c r="O28" s="13">
        <v>2</v>
      </c>
      <c r="P28" s="13">
        <v>0</v>
      </c>
      <c r="Q28" s="13">
        <v>0</v>
      </c>
      <c r="R28" s="13">
        <v>3</v>
      </c>
      <c r="S28" s="13">
        <v>2</v>
      </c>
      <c r="T28" s="13">
        <v>1</v>
      </c>
      <c r="U28" s="13">
        <v>7</v>
      </c>
      <c r="V28" s="13">
        <v>2</v>
      </c>
      <c r="W28" s="13">
        <v>1</v>
      </c>
      <c r="X28" s="13">
        <v>0</v>
      </c>
      <c r="Y28" s="13">
        <v>11</v>
      </c>
      <c r="Z28" s="13">
        <v>1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15</v>
      </c>
      <c r="AJ28" s="13">
        <v>0</v>
      </c>
      <c r="AK28" s="13">
        <v>0</v>
      </c>
      <c r="AL28" s="8"/>
    </row>
    <row r="29" spans="1:38" x14ac:dyDescent="0.2">
      <c r="A29" s="26"/>
      <c r="B29" s="26"/>
      <c r="C29" s="14" t="s">
        <v>81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 t="s">
        <v>297</v>
      </c>
      <c r="Z29" s="14"/>
      <c r="AA29" s="14"/>
      <c r="AB29" s="14"/>
      <c r="AC29" s="14"/>
      <c r="AD29" s="14"/>
      <c r="AE29" s="14"/>
      <c r="AF29" s="14"/>
      <c r="AG29" s="14"/>
      <c r="AH29" s="14"/>
      <c r="AI29" s="15" t="s">
        <v>298</v>
      </c>
      <c r="AJ29" s="14"/>
      <c r="AK29" s="14"/>
      <c r="AL29" s="8"/>
    </row>
    <row r="30" spans="1:38" x14ac:dyDescent="0.2">
      <c r="A30" s="29"/>
      <c r="B30" s="25" t="s">
        <v>77</v>
      </c>
      <c r="C30" s="12">
        <v>3.2087098599860001E-3</v>
      </c>
      <c r="D30" s="12">
        <v>7.0598209772950006E-3</v>
      </c>
      <c r="E30" s="12">
        <v>5.8388005355170004E-3</v>
      </c>
      <c r="F30" s="12">
        <v>0</v>
      </c>
      <c r="G30" s="12">
        <v>0</v>
      </c>
      <c r="H30" s="12">
        <v>0</v>
      </c>
      <c r="I30" s="12">
        <v>1.6007880925599999E-3</v>
      </c>
      <c r="J30" s="12">
        <v>1.0383461574389999E-2</v>
      </c>
      <c r="K30" s="12">
        <v>9.5241655432459996E-3</v>
      </c>
      <c r="L30" s="12">
        <v>0</v>
      </c>
      <c r="M30" s="12">
        <v>4.5495099089629997E-3</v>
      </c>
      <c r="N30" s="12">
        <v>2.3035248090880001E-3</v>
      </c>
      <c r="O30" s="12">
        <v>0</v>
      </c>
      <c r="P30" s="12">
        <v>1.3585024354640001E-2</v>
      </c>
      <c r="Q30" s="12">
        <v>0</v>
      </c>
      <c r="R30" s="12">
        <v>1.710459348878E-3</v>
      </c>
      <c r="S30" s="12">
        <v>0</v>
      </c>
      <c r="T30" s="12">
        <v>0</v>
      </c>
      <c r="U30" s="12">
        <v>1.072416556176E-2</v>
      </c>
      <c r="V30" s="12">
        <v>0</v>
      </c>
      <c r="W30" s="12">
        <v>5.804221367002E-3</v>
      </c>
      <c r="X30" s="12">
        <v>2.4213776178459998E-3</v>
      </c>
      <c r="Y30" s="12">
        <v>6.4143390714400004E-3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1</v>
      </c>
      <c r="AK30" s="12">
        <v>0</v>
      </c>
      <c r="AL30" s="8"/>
    </row>
    <row r="31" spans="1:38" x14ac:dyDescent="0.2">
      <c r="A31" s="26"/>
      <c r="B31" s="26"/>
      <c r="C31" s="13">
        <v>4</v>
      </c>
      <c r="D31" s="13">
        <v>2</v>
      </c>
      <c r="E31" s="13">
        <v>2</v>
      </c>
      <c r="F31" s="13">
        <v>0</v>
      </c>
      <c r="G31" s="13">
        <v>0</v>
      </c>
      <c r="H31" s="13">
        <v>0</v>
      </c>
      <c r="I31" s="13">
        <v>1</v>
      </c>
      <c r="J31" s="13">
        <v>1</v>
      </c>
      <c r="K31" s="13">
        <v>2</v>
      </c>
      <c r="L31" s="13">
        <v>0</v>
      </c>
      <c r="M31" s="13">
        <v>3</v>
      </c>
      <c r="N31" s="13">
        <v>1</v>
      </c>
      <c r="O31" s="13">
        <v>0</v>
      </c>
      <c r="P31" s="13">
        <v>1</v>
      </c>
      <c r="Q31" s="13">
        <v>0</v>
      </c>
      <c r="R31" s="13">
        <v>1</v>
      </c>
      <c r="S31" s="13">
        <v>0</v>
      </c>
      <c r="T31" s="13">
        <v>0</v>
      </c>
      <c r="U31" s="13">
        <v>2</v>
      </c>
      <c r="V31" s="13">
        <v>0</v>
      </c>
      <c r="W31" s="13">
        <v>1</v>
      </c>
      <c r="X31" s="13">
        <v>1</v>
      </c>
      <c r="Y31" s="13">
        <v>2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4</v>
      </c>
      <c r="AK31" s="13">
        <v>0</v>
      </c>
      <c r="AL31" s="8"/>
    </row>
    <row r="32" spans="1:38" x14ac:dyDescent="0.2">
      <c r="A32" s="26"/>
      <c r="B32" s="26"/>
      <c r="C32" s="14" t="s">
        <v>81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5" t="s">
        <v>299</v>
      </c>
      <c r="AK32" s="14"/>
      <c r="AL32" s="8"/>
    </row>
    <row r="33" spans="1:38" x14ac:dyDescent="0.2">
      <c r="A33" s="29"/>
      <c r="B33" s="25" t="s">
        <v>78</v>
      </c>
      <c r="C33" s="12">
        <v>0.33017969593500002</v>
      </c>
      <c r="D33" s="12">
        <v>0.27459358239690002</v>
      </c>
      <c r="E33" s="12">
        <v>0.40439212275080011</v>
      </c>
      <c r="F33" s="12">
        <v>0.25663799041360003</v>
      </c>
      <c r="G33" s="12">
        <v>0.35751433022119999</v>
      </c>
      <c r="H33" s="12">
        <v>0.3404364757685</v>
      </c>
      <c r="I33" s="12">
        <v>0.32526513001750001</v>
      </c>
      <c r="J33" s="12">
        <v>0.22872305796020001</v>
      </c>
      <c r="K33" s="12">
        <v>0.25282409797540001</v>
      </c>
      <c r="L33" s="12">
        <v>0.2360191626274</v>
      </c>
      <c r="M33" s="12">
        <v>0.309517959008</v>
      </c>
      <c r="N33" s="12">
        <v>0.26522677762079999</v>
      </c>
      <c r="O33" s="12">
        <v>0.1087734593417</v>
      </c>
      <c r="P33" s="12">
        <v>8.1384624191250005E-2</v>
      </c>
      <c r="Q33" s="12">
        <v>0.12137248307909999</v>
      </c>
      <c r="R33" s="12">
        <v>0.4907985381553</v>
      </c>
      <c r="S33" s="12">
        <v>0.49556610270079998</v>
      </c>
      <c r="T33" s="12">
        <v>0.52216169100300003</v>
      </c>
      <c r="U33" s="12">
        <v>0.56515867820319998</v>
      </c>
      <c r="V33" s="12">
        <v>0.1354955549397</v>
      </c>
      <c r="W33" s="12">
        <v>9.9845539084059992E-2</v>
      </c>
      <c r="X33" s="12">
        <v>0.25704816633490002</v>
      </c>
      <c r="Y33" s="12">
        <v>0.52107121919630006</v>
      </c>
      <c r="Z33" s="12">
        <v>0.74313102335129999</v>
      </c>
      <c r="AA33" s="12">
        <v>0.18060490014540001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1</v>
      </c>
      <c r="AL33" s="8"/>
    </row>
    <row r="34" spans="1:38" x14ac:dyDescent="0.2">
      <c r="A34" s="26"/>
      <c r="B34" s="26"/>
      <c r="C34" s="13">
        <v>309</v>
      </c>
      <c r="D34" s="13">
        <v>55</v>
      </c>
      <c r="E34" s="13">
        <v>114</v>
      </c>
      <c r="F34" s="13">
        <v>56</v>
      </c>
      <c r="G34" s="13">
        <v>84</v>
      </c>
      <c r="H34" s="13">
        <v>33</v>
      </c>
      <c r="I34" s="13">
        <v>54</v>
      </c>
      <c r="J34" s="13">
        <v>35</v>
      </c>
      <c r="K34" s="13">
        <v>50</v>
      </c>
      <c r="L34" s="13">
        <v>60</v>
      </c>
      <c r="M34" s="13">
        <v>146</v>
      </c>
      <c r="N34" s="13">
        <v>100</v>
      </c>
      <c r="O34" s="13">
        <v>25</v>
      </c>
      <c r="P34" s="13">
        <v>12</v>
      </c>
      <c r="Q34" s="13">
        <v>21</v>
      </c>
      <c r="R34" s="13">
        <v>115</v>
      </c>
      <c r="S34" s="13">
        <v>53</v>
      </c>
      <c r="T34" s="13">
        <v>18</v>
      </c>
      <c r="U34" s="13">
        <v>65</v>
      </c>
      <c r="V34" s="13">
        <v>27</v>
      </c>
      <c r="W34" s="13">
        <v>34</v>
      </c>
      <c r="X34" s="13">
        <v>42</v>
      </c>
      <c r="Y34" s="13">
        <v>90</v>
      </c>
      <c r="Z34" s="13">
        <v>53</v>
      </c>
      <c r="AA34" s="13">
        <v>4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309</v>
      </c>
      <c r="AL34" s="8"/>
    </row>
    <row r="35" spans="1:38" x14ac:dyDescent="0.2">
      <c r="A35" s="26"/>
      <c r="B35" s="26"/>
      <c r="C35" s="14" t="s">
        <v>81</v>
      </c>
      <c r="D35" s="14"/>
      <c r="E35" s="15" t="s">
        <v>109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5" t="s">
        <v>113</v>
      </c>
      <c r="S35" s="15" t="s">
        <v>113</v>
      </c>
      <c r="T35" s="15" t="s">
        <v>113</v>
      </c>
      <c r="U35" s="15" t="s">
        <v>113</v>
      </c>
      <c r="V35" s="14"/>
      <c r="W35" s="14"/>
      <c r="X35" s="15" t="s">
        <v>117</v>
      </c>
      <c r="Y35" s="15" t="s">
        <v>95</v>
      </c>
      <c r="Z35" s="15" t="s">
        <v>115</v>
      </c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5" t="s">
        <v>300</v>
      </c>
      <c r="AL35" s="8"/>
    </row>
    <row r="36" spans="1:38" x14ac:dyDescent="0.2">
      <c r="A36" s="29"/>
      <c r="B36" s="25" t="s">
        <v>27</v>
      </c>
      <c r="C36" s="12">
        <v>1</v>
      </c>
      <c r="D36" s="12">
        <v>1</v>
      </c>
      <c r="E36" s="12">
        <v>1</v>
      </c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2">
        <v>1</v>
      </c>
      <c r="R36" s="12">
        <v>1</v>
      </c>
      <c r="S36" s="12">
        <v>1</v>
      </c>
      <c r="T36" s="12">
        <v>1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  <c r="AF36" s="12">
        <v>1</v>
      </c>
      <c r="AG36" s="12">
        <v>1</v>
      </c>
      <c r="AH36" s="12">
        <v>1</v>
      </c>
      <c r="AI36" s="12">
        <v>1</v>
      </c>
      <c r="AJ36" s="12">
        <v>1</v>
      </c>
      <c r="AK36" s="12">
        <v>1</v>
      </c>
      <c r="AL36" s="8"/>
    </row>
    <row r="37" spans="1:38" x14ac:dyDescent="0.2">
      <c r="A37" s="26"/>
      <c r="B37" s="26"/>
      <c r="C37" s="13">
        <v>1044</v>
      </c>
      <c r="D37" s="13">
        <v>224</v>
      </c>
      <c r="E37" s="13">
        <v>307</v>
      </c>
      <c r="F37" s="13">
        <v>251</v>
      </c>
      <c r="G37" s="13">
        <v>263</v>
      </c>
      <c r="H37" s="13">
        <v>96</v>
      </c>
      <c r="I37" s="13">
        <v>163</v>
      </c>
      <c r="J37" s="13">
        <v>164</v>
      </c>
      <c r="K37" s="13">
        <v>222</v>
      </c>
      <c r="L37" s="13">
        <v>300</v>
      </c>
      <c r="M37" s="13">
        <v>577</v>
      </c>
      <c r="N37" s="13">
        <v>399</v>
      </c>
      <c r="O37" s="13">
        <v>264</v>
      </c>
      <c r="P37" s="13">
        <v>113</v>
      </c>
      <c r="Q37" s="13">
        <v>151</v>
      </c>
      <c r="R37" s="13">
        <v>240</v>
      </c>
      <c r="S37" s="13">
        <v>110</v>
      </c>
      <c r="T37" s="13">
        <v>43</v>
      </c>
      <c r="U37" s="13">
        <v>124</v>
      </c>
      <c r="V37" s="13">
        <v>261</v>
      </c>
      <c r="W37" s="13">
        <v>295</v>
      </c>
      <c r="X37" s="13">
        <v>162</v>
      </c>
      <c r="Y37" s="13">
        <v>184</v>
      </c>
      <c r="Z37" s="13">
        <v>71</v>
      </c>
      <c r="AA37" s="13">
        <v>12</v>
      </c>
      <c r="AB37" s="13">
        <v>439</v>
      </c>
      <c r="AC37" s="13">
        <v>115</v>
      </c>
      <c r="AD37" s="13">
        <v>20</v>
      </c>
      <c r="AE37" s="13">
        <v>50</v>
      </c>
      <c r="AF37" s="13">
        <v>62</v>
      </c>
      <c r="AG37" s="13">
        <v>26</v>
      </c>
      <c r="AH37" s="13">
        <v>5</v>
      </c>
      <c r="AI37" s="13">
        <v>15</v>
      </c>
      <c r="AJ37" s="13">
        <v>4</v>
      </c>
      <c r="AK37" s="13">
        <v>309</v>
      </c>
      <c r="AL37" s="8"/>
    </row>
    <row r="38" spans="1:38" x14ac:dyDescent="0.2">
      <c r="A38" s="26"/>
      <c r="B38" s="26"/>
      <c r="C38" s="14" t="s">
        <v>81</v>
      </c>
      <c r="D38" s="14" t="s">
        <v>81</v>
      </c>
      <c r="E38" s="14" t="s">
        <v>81</v>
      </c>
      <c r="F38" s="14" t="s">
        <v>81</v>
      </c>
      <c r="G38" s="14" t="s">
        <v>81</v>
      </c>
      <c r="H38" s="14" t="s">
        <v>81</v>
      </c>
      <c r="I38" s="14" t="s">
        <v>81</v>
      </c>
      <c r="J38" s="14" t="s">
        <v>81</v>
      </c>
      <c r="K38" s="14" t="s">
        <v>81</v>
      </c>
      <c r="L38" s="14" t="s">
        <v>81</v>
      </c>
      <c r="M38" s="14" t="s">
        <v>81</v>
      </c>
      <c r="N38" s="14" t="s">
        <v>81</v>
      </c>
      <c r="O38" s="14" t="s">
        <v>81</v>
      </c>
      <c r="P38" s="14" t="s">
        <v>81</v>
      </c>
      <c r="Q38" s="14" t="s">
        <v>81</v>
      </c>
      <c r="R38" s="14" t="s">
        <v>81</v>
      </c>
      <c r="S38" s="14" t="s">
        <v>81</v>
      </c>
      <c r="T38" s="14" t="s">
        <v>81</v>
      </c>
      <c r="U38" s="14" t="s">
        <v>81</v>
      </c>
      <c r="V38" s="14" t="s">
        <v>81</v>
      </c>
      <c r="W38" s="14" t="s">
        <v>81</v>
      </c>
      <c r="X38" s="14" t="s">
        <v>81</v>
      </c>
      <c r="Y38" s="14" t="s">
        <v>81</v>
      </c>
      <c r="Z38" s="14" t="s">
        <v>81</v>
      </c>
      <c r="AA38" s="14" t="s">
        <v>81</v>
      </c>
      <c r="AB38" s="14" t="s">
        <v>81</v>
      </c>
      <c r="AC38" s="14" t="s">
        <v>81</v>
      </c>
      <c r="AD38" s="14" t="s">
        <v>81</v>
      </c>
      <c r="AE38" s="14" t="s">
        <v>81</v>
      </c>
      <c r="AF38" s="14" t="s">
        <v>81</v>
      </c>
      <c r="AG38" s="14" t="s">
        <v>81</v>
      </c>
      <c r="AH38" s="14" t="s">
        <v>81</v>
      </c>
      <c r="AI38" s="14" t="s">
        <v>81</v>
      </c>
      <c r="AJ38" s="14" t="s">
        <v>81</v>
      </c>
      <c r="AK38" s="14" t="s">
        <v>81</v>
      </c>
      <c r="AL38" s="8"/>
    </row>
    <row r="39" spans="1:38" x14ac:dyDescent="0.2">
      <c r="A39" s="16" t="s">
        <v>283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8" x14ac:dyDescent="0.2">
      <c r="A40" s="18" t="s">
        <v>101</v>
      </c>
    </row>
  </sheetData>
  <mergeCells count="21">
    <mergeCell ref="B24:B26"/>
    <mergeCell ref="B27:B29"/>
    <mergeCell ref="B30:B32"/>
    <mergeCell ref="B33:B35"/>
    <mergeCell ref="B36:B38"/>
    <mergeCell ref="AB3:AK3"/>
    <mergeCell ref="AI2:AK2"/>
    <mergeCell ref="A2:C2"/>
    <mergeCell ref="A3:B5"/>
    <mergeCell ref="B6:B8"/>
    <mergeCell ref="A6:A38"/>
    <mergeCell ref="D3:G3"/>
    <mergeCell ref="H3:L3"/>
    <mergeCell ref="M3:N3"/>
    <mergeCell ref="O3:U3"/>
    <mergeCell ref="V3:AA3"/>
    <mergeCell ref="B9:B11"/>
    <mergeCell ref="B12:B14"/>
    <mergeCell ref="B15:B17"/>
    <mergeCell ref="B18:B20"/>
    <mergeCell ref="B21:B23"/>
  </mergeCells>
  <hyperlinks>
    <hyperlink ref="A1" location="'TOC'!A1:A1" display="Back to TOC" xr:uid="{00000000-0004-0000-1D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L3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301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26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6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6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302</v>
      </c>
      <c r="B6" s="25" t="s">
        <v>303</v>
      </c>
      <c r="C6" s="12">
        <v>3.9591423912470003E-2</v>
      </c>
      <c r="D6" s="12">
        <v>0.19066440309130001</v>
      </c>
      <c r="E6" s="12">
        <v>0</v>
      </c>
      <c r="F6" s="12">
        <v>0</v>
      </c>
      <c r="G6" s="12">
        <v>0</v>
      </c>
      <c r="H6" s="12">
        <v>0</v>
      </c>
      <c r="I6" s="12">
        <v>7.8195385471829998E-2</v>
      </c>
      <c r="J6" s="12">
        <v>4.6988054503410003E-2</v>
      </c>
      <c r="K6" s="12">
        <v>4.268719336639E-2</v>
      </c>
      <c r="L6" s="12">
        <v>6.0739065772429997E-2</v>
      </c>
      <c r="M6" s="12">
        <v>3.2230830628050003E-2</v>
      </c>
      <c r="N6" s="12">
        <v>5.302243517941E-2</v>
      </c>
      <c r="O6" s="12">
        <v>3.3770206549569998E-2</v>
      </c>
      <c r="P6" s="12">
        <v>8.1745616497779991E-2</v>
      </c>
      <c r="Q6" s="12">
        <v>4.0824900461349997E-2</v>
      </c>
      <c r="R6" s="12">
        <v>2.0281189100559999E-2</v>
      </c>
      <c r="S6" s="12">
        <v>2.425336051305E-2</v>
      </c>
      <c r="T6" s="12">
        <v>9.3158898971109988E-2</v>
      </c>
      <c r="U6" s="12">
        <v>3.757502706996E-2</v>
      </c>
      <c r="V6" s="12">
        <v>3.4503442874859999E-2</v>
      </c>
      <c r="W6" s="12">
        <v>3.2073389671500002E-2</v>
      </c>
      <c r="X6" s="12">
        <v>6.4536194099759997E-2</v>
      </c>
      <c r="Y6" s="12">
        <v>4.8922429883319997E-2</v>
      </c>
      <c r="Z6" s="12">
        <v>3.8970288797170002E-2</v>
      </c>
      <c r="AA6" s="12">
        <v>0</v>
      </c>
      <c r="AB6" s="12">
        <v>5.3156003873890002E-2</v>
      </c>
      <c r="AC6" s="12">
        <v>6.4224676914449996E-2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3.3358597953159999E-2</v>
      </c>
      <c r="AL6" s="8"/>
    </row>
    <row r="7" spans="1:38" x14ac:dyDescent="0.2">
      <c r="A7" s="26"/>
      <c r="B7" s="26"/>
      <c r="C7" s="13">
        <v>14</v>
      </c>
      <c r="D7" s="13">
        <v>14</v>
      </c>
      <c r="E7" s="13">
        <v>0</v>
      </c>
      <c r="F7" s="13">
        <v>0</v>
      </c>
      <c r="G7" s="13">
        <v>0</v>
      </c>
      <c r="H7" s="13">
        <v>0</v>
      </c>
      <c r="I7" s="13">
        <v>4</v>
      </c>
      <c r="J7" s="13">
        <v>2</v>
      </c>
      <c r="K7" s="13">
        <v>2</v>
      </c>
      <c r="L7" s="13">
        <v>6</v>
      </c>
      <c r="M7" s="13">
        <v>7</v>
      </c>
      <c r="N7" s="13">
        <v>7</v>
      </c>
      <c r="O7" s="13">
        <v>3</v>
      </c>
      <c r="P7" s="13">
        <v>3</v>
      </c>
      <c r="Q7" s="13">
        <v>2</v>
      </c>
      <c r="R7" s="13">
        <v>2</v>
      </c>
      <c r="S7" s="13">
        <v>1</v>
      </c>
      <c r="T7" s="13">
        <v>2</v>
      </c>
      <c r="U7" s="13">
        <v>1</v>
      </c>
      <c r="V7" s="13">
        <v>4</v>
      </c>
      <c r="W7" s="13">
        <v>3</v>
      </c>
      <c r="X7" s="13">
        <v>3</v>
      </c>
      <c r="Y7" s="13">
        <v>3</v>
      </c>
      <c r="Z7" s="13">
        <v>1</v>
      </c>
      <c r="AA7" s="13">
        <v>0</v>
      </c>
      <c r="AB7" s="13">
        <v>9</v>
      </c>
      <c r="AC7" s="13">
        <v>2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3</v>
      </c>
      <c r="AL7" s="8"/>
    </row>
    <row r="8" spans="1:38" x14ac:dyDescent="0.2">
      <c r="A8" s="26"/>
      <c r="B8" s="26"/>
      <c r="C8" s="14" t="s">
        <v>81</v>
      </c>
      <c r="D8" s="15" t="s">
        <v>304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9"/>
      <c r="B9" s="25" t="s">
        <v>305</v>
      </c>
      <c r="C9" s="12">
        <v>0.1592640639206</v>
      </c>
      <c r="D9" s="12">
        <v>0.33965350432289998</v>
      </c>
      <c r="E9" s="12">
        <v>0.29729426441059997</v>
      </c>
      <c r="F9" s="12">
        <v>0</v>
      </c>
      <c r="G9" s="12">
        <v>0</v>
      </c>
      <c r="H9" s="12">
        <v>0.1440493036047</v>
      </c>
      <c r="I9" s="12">
        <v>0.14938116373220001</v>
      </c>
      <c r="J9" s="12">
        <v>0.1564808714747</v>
      </c>
      <c r="K9" s="12">
        <v>0.17489466075419999</v>
      </c>
      <c r="L9" s="12">
        <v>0.11561428956979999</v>
      </c>
      <c r="M9" s="12">
        <v>0.16621680854080001</v>
      </c>
      <c r="N9" s="12">
        <v>0.1392235287569</v>
      </c>
      <c r="O9" s="12">
        <v>0.13399418796570001</v>
      </c>
      <c r="P9" s="12">
        <v>0.17941631491400001</v>
      </c>
      <c r="Q9" s="12">
        <v>0.22209529104680001</v>
      </c>
      <c r="R9" s="12">
        <v>0.1716197755668</v>
      </c>
      <c r="S9" s="12">
        <v>0.114356396566</v>
      </c>
      <c r="T9" s="12">
        <v>0.1131069141806</v>
      </c>
      <c r="U9" s="12">
        <v>0.16259812953050001</v>
      </c>
      <c r="V9" s="12">
        <v>0.13744185903869999</v>
      </c>
      <c r="W9" s="12">
        <v>0.1395512589339</v>
      </c>
      <c r="X9" s="12">
        <v>0.1924808447112</v>
      </c>
      <c r="Y9" s="12">
        <v>0.1365289653598</v>
      </c>
      <c r="Z9" s="12">
        <v>0.16877139200409999</v>
      </c>
      <c r="AA9" s="12">
        <v>0.22913903903480001</v>
      </c>
      <c r="AB9" s="12">
        <v>0.1489301637074</v>
      </c>
      <c r="AC9" s="12">
        <v>0.18718678807780001</v>
      </c>
      <c r="AD9" s="12">
        <v>8.1514500183279992E-2</v>
      </c>
      <c r="AE9" s="12">
        <v>0.1490056955862</v>
      </c>
      <c r="AF9" s="12">
        <v>0.17142266700979999</v>
      </c>
      <c r="AG9" s="12">
        <v>0.19778978644779999</v>
      </c>
      <c r="AH9" s="12">
        <v>0.62032524743350004</v>
      </c>
      <c r="AI9" s="12">
        <v>0.33484473166079998</v>
      </c>
      <c r="AJ9" s="12">
        <v>9.2066299265040008E-2</v>
      </c>
      <c r="AK9" s="12">
        <v>0.14084083423259999</v>
      </c>
      <c r="AL9" s="8"/>
    </row>
    <row r="10" spans="1:38" x14ac:dyDescent="0.2">
      <c r="A10" s="26"/>
      <c r="B10" s="26"/>
      <c r="C10" s="13">
        <v>254</v>
      </c>
      <c r="D10" s="13">
        <v>98</v>
      </c>
      <c r="E10" s="13">
        <v>156</v>
      </c>
      <c r="F10" s="13">
        <v>0</v>
      </c>
      <c r="G10" s="13">
        <v>0</v>
      </c>
      <c r="H10" s="13">
        <v>17</v>
      </c>
      <c r="I10" s="13">
        <v>40</v>
      </c>
      <c r="J10" s="13">
        <v>45</v>
      </c>
      <c r="K10" s="13">
        <v>54</v>
      </c>
      <c r="L10" s="13">
        <v>70</v>
      </c>
      <c r="M10" s="13">
        <v>137</v>
      </c>
      <c r="N10" s="13">
        <v>100</v>
      </c>
      <c r="O10" s="13">
        <v>58</v>
      </c>
      <c r="P10" s="13">
        <v>29</v>
      </c>
      <c r="Q10" s="13">
        <v>52</v>
      </c>
      <c r="R10" s="13">
        <v>54</v>
      </c>
      <c r="S10" s="13">
        <v>23</v>
      </c>
      <c r="T10" s="13">
        <v>13</v>
      </c>
      <c r="U10" s="13">
        <v>25</v>
      </c>
      <c r="V10" s="13">
        <v>63</v>
      </c>
      <c r="W10" s="13">
        <v>74</v>
      </c>
      <c r="X10" s="13">
        <v>42</v>
      </c>
      <c r="Y10" s="13">
        <v>42</v>
      </c>
      <c r="Z10" s="13">
        <v>16</v>
      </c>
      <c r="AA10" s="13">
        <v>1</v>
      </c>
      <c r="AB10" s="13">
        <v>110</v>
      </c>
      <c r="AC10" s="13">
        <v>33</v>
      </c>
      <c r="AD10" s="13">
        <v>2</v>
      </c>
      <c r="AE10" s="13">
        <v>10</v>
      </c>
      <c r="AF10" s="13">
        <v>16</v>
      </c>
      <c r="AG10" s="13">
        <v>6</v>
      </c>
      <c r="AH10" s="13">
        <v>1</v>
      </c>
      <c r="AI10" s="13">
        <v>5</v>
      </c>
      <c r="AJ10" s="13">
        <v>1</v>
      </c>
      <c r="AK10" s="13">
        <v>70</v>
      </c>
      <c r="AL10" s="8"/>
    </row>
    <row r="11" spans="1:38" x14ac:dyDescent="0.2">
      <c r="A11" s="26"/>
      <c r="B11" s="26"/>
      <c r="C11" s="14" t="s">
        <v>81</v>
      </c>
      <c r="D11" s="15" t="s">
        <v>306</v>
      </c>
      <c r="E11" s="15" t="s">
        <v>306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9"/>
      <c r="B12" s="25" t="s">
        <v>307</v>
      </c>
      <c r="C12" s="12">
        <v>0.40716610421970001</v>
      </c>
      <c r="D12" s="12">
        <v>0</v>
      </c>
      <c r="E12" s="12">
        <v>0.40078106265530011</v>
      </c>
      <c r="F12" s="12">
        <v>0.30727418613820001</v>
      </c>
      <c r="G12" s="12">
        <v>0.84000820239380003</v>
      </c>
      <c r="H12" s="12">
        <v>0.46214765171619998</v>
      </c>
      <c r="I12" s="12">
        <v>0.38594832548989999</v>
      </c>
      <c r="J12" s="12">
        <v>0.41343680833340002</v>
      </c>
      <c r="K12" s="12">
        <v>0.39827207893560002</v>
      </c>
      <c r="L12" s="12">
        <v>0.38038465825189999</v>
      </c>
      <c r="M12" s="12">
        <v>0.39070178518830001</v>
      </c>
      <c r="N12" s="12">
        <v>0.42216820680369999</v>
      </c>
      <c r="O12" s="12">
        <v>0.32986148251460001</v>
      </c>
      <c r="P12" s="12">
        <v>0.36263274728369999</v>
      </c>
      <c r="Q12" s="12">
        <v>0.25452666788419998</v>
      </c>
      <c r="R12" s="12">
        <v>0.4365837921547</v>
      </c>
      <c r="S12" s="12">
        <v>0.53737846737920003</v>
      </c>
      <c r="T12" s="12">
        <v>0.43400400764649999</v>
      </c>
      <c r="U12" s="12">
        <v>0.53533133175160008</v>
      </c>
      <c r="V12" s="12">
        <v>0.35467877143760002</v>
      </c>
      <c r="W12" s="12">
        <v>0.33391716201659999</v>
      </c>
      <c r="X12" s="12">
        <v>0.4273448017816</v>
      </c>
      <c r="Y12" s="12">
        <v>0.49815398198600003</v>
      </c>
      <c r="Z12" s="12">
        <v>0.4778177931657</v>
      </c>
      <c r="AA12" s="12">
        <v>0.36549585420429997</v>
      </c>
      <c r="AB12" s="12">
        <v>0.36670709909049998</v>
      </c>
      <c r="AC12" s="12">
        <v>0.25428260778439998</v>
      </c>
      <c r="AD12" s="12">
        <v>0.35850708002019999</v>
      </c>
      <c r="AE12" s="12">
        <v>0.43096503386530011</v>
      </c>
      <c r="AF12" s="12">
        <v>0.48795878139710003</v>
      </c>
      <c r="AG12" s="12">
        <v>0.45204184393559999</v>
      </c>
      <c r="AH12" s="12">
        <v>0.18890366744049999</v>
      </c>
      <c r="AI12" s="12">
        <v>0.40506744163780001</v>
      </c>
      <c r="AJ12" s="12">
        <v>0.45106148996720002</v>
      </c>
      <c r="AK12" s="12">
        <v>0.49954200318850001</v>
      </c>
      <c r="AL12" s="8"/>
    </row>
    <row r="13" spans="1:38" x14ac:dyDescent="0.2">
      <c r="A13" s="26"/>
      <c r="B13" s="26"/>
      <c r="C13" s="13">
        <v>358</v>
      </c>
      <c r="D13" s="13">
        <v>0</v>
      </c>
      <c r="E13" s="13">
        <v>88</v>
      </c>
      <c r="F13" s="13">
        <v>61</v>
      </c>
      <c r="G13" s="13">
        <v>209</v>
      </c>
      <c r="H13" s="13">
        <v>38</v>
      </c>
      <c r="I13" s="13">
        <v>49</v>
      </c>
      <c r="J13" s="13">
        <v>57</v>
      </c>
      <c r="K13" s="13">
        <v>79</v>
      </c>
      <c r="L13" s="13">
        <v>97</v>
      </c>
      <c r="M13" s="13">
        <v>187</v>
      </c>
      <c r="N13" s="13">
        <v>142</v>
      </c>
      <c r="O13" s="13">
        <v>76</v>
      </c>
      <c r="P13" s="13">
        <v>29</v>
      </c>
      <c r="Q13" s="13">
        <v>35</v>
      </c>
      <c r="R13" s="13">
        <v>91</v>
      </c>
      <c r="S13" s="13">
        <v>46</v>
      </c>
      <c r="T13" s="13">
        <v>14</v>
      </c>
      <c r="U13" s="13">
        <v>67</v>
      </c>
      <c r="V13" s="13">
        <v>77</v>
      </c>
      <c r="W13" s="13">
        <v>78</v>
      </c>
      <c r="X13" s="13">
        <v>61</v>
      </c>
      <c r="Y13" s="13">
        <v>76</v>
      </c>
      <c r="Z13" s="13">
        <v>36</v>
      </c>
      <c r="AA13" s="13">
        <v>4</v>
      </c>
      <c r="AB13" s="13">
        <v>121</v>
      </c>
      <c r="AC13" s="13">
        <v>27</v>
      </c>
      <c r="AD13" s="13">
        <v>8</v>
      </c>
      <c r="AE13" s="13">
        <v>18</v>
      </c>
      <c r="AF13" s="13">
        <v>25</v>
      </c>
      <c r="AG13" s="13">
        <v>12</v>
      </c>
      <c r="AH13" s="13">
        <v>2</v>
      </c>
      <c r="AI13" s="13">
        <v>5</v>
      </c>
      <c r="AJ13" s="13">
        <v>1</v>
      </c>
      <c r="AK13" s="13">
        <v>139</v>
      </c>
      <c r="AL13" s="8"/>
    </row>
    <row r="14" spans="1:38" x14ac:dyDescent="0.2">
      <c r="A14" s="26"/>
      <c r="B14" s="26"/>
      <c r="C14" s="14" t="s">
        <v>81</v>
      </c>
      <c r="D14" s="14"/>
      <c r="E14" s="15" t="s">
        <v>97</v>
      </c>
      <c r="F14" s="15" t="s">
        <v>97</v>
      </c>
      <c r="G14" s="15" t="s">
        <v>113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 t="s">
        <v>109</v>
      </c>
      <c r="T14" s="14"/>
      <c r="U14" s="15" t="s">
        <v>109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9"/>
      <c r="B15" s="25" t="s">
        <v>308</v>
      </c>
      <c r="C15" s="12">
        <v>0.19057645498930001</v>
      </c>
      <c r="D15" s="12">
        <v>0</v>
      </c>
      <c r="E15" s="12">
        <v>0</v>
      </c>
      <c r="F15" s="12">
        <v>0.6391608608057</v>
      </c>
      <c r="G15" s="12">
        <v>0.14840186920500001</v>
      </c>
      <c r="H15" s="12">
        <v>0.22969781412000001</v>
      </c>
      <c r="I15" s="12">
        <v>0.24367333363659999</v>
      </c>
      <c r="J15" s="12">
        <v>0.20758824182300001</v>
      </c>
      <c r="K15" s="12">
        <v>0.14440344935970001</v>
      </c>
      <c r="L15" s="12">
        <v>0.14567220664</v>
      </c>
      <c r="M15" s="12">
        <v>0.19446151538010001</v>
      </c>
      <c r="N15" s="12">
        <v>0.18689944015250001</v>
      </c>
      <c r="O15" s="12">
        <v>0.17961946857960001</v>
      </c>
      <c r="P15" s="12">
        <v>0.2487614707361</v>
      </c>
      <c r="Q15" s="12">
        <v>0.216738705596</v>
      </c>
      <c r="R15" s="12">
        <v>0.19156225296500001</v>
      </c>
      <c r="S15" s="12">
        <v>0.1783348616963</v>
      </c>
      <c r="T15" s="12">
        <v>0.15784758609230001</v>
      </c>
      <c r="U15" s="12">
        <v>0.15881436263250001</v>
      </c>
      <c r="V15" s="12">
        <v>0.18062791813199999</v>
      </c>
      <c r="W15" s="12">
        <v>0.24636189815340001</v>
      </c>
      <c r="X15" s="12">
        <v>0.17071093118069999</v>
      </c>
      <c r="Y15" s="12">
        <v>0.16189121616970001</v>
      </c>
      <c r="Z15" s="12">
        <v>0.14551093884669999</v>
      </c>
      <c r="AA15" s="12">
        <v>0.36304651673979998</v>
      </c>
      <c r="AB15" s="12">
        <v>0.25670137223169998</v>
      </c>
      <c r="AC15" s="12">
        <v>0.24303598321350001</v>
      </c>
      <c r="AD15" s="12">
        <v>0.37074852012909998</v>
      </c>
      <c r="AE15" s="12">
        <v>8.7483348932099997E-2</v>
      </c>
      <c r="AF15" s="12">
        <v>4.0015034160649998E-2</v>
      </c>
      <c r="AG15" s="12">
        <v>3.7027269369459999E-2</v>
      </c>
      <c r="AH15" s="12">
        <v>8.3544928221450002E-2</v>
      </c>
      <c r="AI15" s="12">
        <v>4.9875674701759999E-2</v>
      </c>
      <c r="AJ15" s="12">
        <v>0</v>
      </c>
      <c r="AK15" s="12">
        <v>0.141647843789</v>
      </c>
      <c r="AL15" s="8"/>
    </row>
    <row r="16" spans="1:38" x14ac:dyDescent="0.2">
      <c r="A16" s="26"/>
      <c r="B16" s="26"/>
      <c r="C16" s="13">
        <v>228</v>
      </c>
      <c r="D16" s="13">
        <v>0</v>
      </c>
      <c r="E16" s="13">
        <v>0</v>
      </c>
      <c r="F16" s="13">
        <v>177</v>
      </c>
      <c r="G16" s="13">
        <v>51</v>
      </c>
      <c r="H16" s="13">
        <v>30</v>
      </c>
      <c r="I16" s="13">
        <v>48</v>
      </c>
      <c r="J16" s="13">
        <v>35</v>
      </c>
      <c r="K16" s="13">
        <v>44</v>
      </c>
      <c r="L16" s="13">
        <v>57</v>
      </c>
      <c r="M16" s="13">
        <v>140</v>
      </c>
      <c r="N16" s="13">
        <v>75</v>
      </c>
      <c r="O16" s="13">
        <v>61</v>
      </c>
      <c r="P16" s="13">
        <v>35</v>
      </c>
      <c r="Q16" s="13">
        <v>34</v>
      </c>
      <c r="R16" s="13">
        <v>54</v>
      </c>
      <c r="S16" s="13">
        <v>20</v>
      </c>
      <c r="T16" s="13">
        <v>7</v>
      </c>
      <c r="U16" s="13">
        <v>17</v>
      </c>
      <c r="V16" s="13">
        <v>61</v>
      </c>
      <c r="W16" s="13">
        <v>80</v>
      </c>
      <c r="X16" s="13">
        <v>31</v>
      </c>
      <c r="Y16" s="13">
        <v>33</v>
      </c>
      <c r="Z16" s="13">
        <v>8</v>
      </c>
      <c r="AA16" s="13">
        <v>6</v>
      </c>
      <c r="AB16" s="13">
        <v>134</v>
      </c>
      <c r="AC16" s="13">
        <v>33</v>
      </c>
      <c r="AD16" s="13">
        <v>6</v>
      </c>
      <c r="AE16" s="13">
        <v>5</v>
      </c>
      <c r="AF16" s="13">
        <v>3</v>
      </c>
      <c r="AG16" s="13">
        <v>1</v>
      </c>
      <c r="AH16" s="13">
        <v>1</v>
      </c>
      <c r="AI16" s="13">
        <v>1</v>
      </c>
      <c r="AJ16" s="13">
        <v>0</v>
      </c>
      <c r="AK16" s="13">
        <v>44</v>
      </c>
      <c r="AL16" s="8"/>
    </row>
    <row r="17" spans="1:38" x14ac:dyDescent="0.2">
      <c r="A17" s="26"/>
      <c r="B17" s="26"/>
      <c r="C17" s="14" t="s">
        <v>81</v>
      </c>
      <c r="D17" s="14"/>
      <c r="E17" s="14"/>
      <c r="F17" s="15" t="s">
        <v>309</v>
      </c>
      <c r="G17" s="15" t="s">
        <v>96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5" t="s">
        <v>82</v>
      </c>
      <c r="AC17" s="15" t="s">
        <v>82</v>
      </c>
      <c r="AD17" s="15" t="s">
        <v>82</v>
      </c>
      <c r="AE17" s="14"/>
      <c r="AF17" s="14"/>
      <c r="AG17" s="14"/>
      <c r="AH17" s="14"/>
      <c r="AI17" s="14"/>
      <c r="AJ17" s="14"/>
      <c r="AK17" s="14"/>
      <c r="AL17" s="8"/>
    </row>
    <row r="18" spans="1:38" x14ac:dyDescent="0.2">
      <c r="A18" s="29"/>
      <c r="B18" s="25" t="s">
        <v>310</v>
      </c>
      <c r="C18" s="12">
        <v>8.7163007456739994E-2</v>
      </c>
      <c r="D18" s="12">
        <v>0</v>
      </c>
      <c r="E18" s="12">
        <v>0.29202724606500002</v>
      </c>
      <c r="F18" s="12">
        <v>0</v>
      </c>
      <c r="G18" s="12">
        <v>0</v>
      </c>
      <c r="H18" s="12">
        <v>5.6167329011299998E-2</v>
      </c>
      <c r="I18" s="12">
        <v>5.6645687178610002E-2</v>
      </c>
      <c r="J18" s="12">
        <v>5.572961076124E-2</v>
      </c>
      <c r="K18" s="12">
        <v>8.8519810165769999E-2</v>
      </c>
      <c r="L18" s="12">
        <v>0.18039231002180001</v>
      </c>
      <c r="M18" s="12">
        <v>8.6807773816320002E-2</v>
      </c>
      <c r="N18" s="12">
        <v>9.1846584935429992E-2</v>
      </c>
      <c r="O18" s="12">
        <v>0.1484760446817</v>
      </c>
      <c r="P18" s="12">
        <v>5.9393103219750013E-2</v>
      </c>
      <c r="Q18" s="12">
        <v>0.12459818648230001</v>
      </c>
      <c r="R18" s="12">
        <v>9.5783063075670014E-2</v>
      </c>
      <c r="S18" s="12">
        <v>3.7854528039039999E-2</v>
      </c>
      <c r="T18" s="12">
        <v>0</v>
      </c>
      <c r="U18" s="12">
        <v>4.4898439367650013E-2</v>
      </c>
      <c r="V18" s="12">
        <v>0.14772700229040001</v>
      </c>
      <c r="W18" s="12">
        <v>0.1154158422842</v>
      </c>
      <c r="X18" s="12">
        <v>4.6283368771929997E-2</v>
      </c>
      <c r="Y18" s="12">
        <v>5.8347086481189997E-2</v>
      </c>
      <c r="Z18" s="12">
        <v>3.3753929761850002E-2</v>
      </c>
      <c r="AA18" s="12">
        <v>4.2318590021080002E-2</v>
      </c>
      <c r="AB18" s="12">
        <v>7.69323173379E-2</v>
      </c>
      <c r="AC18" s="12">
        <v>0.13854522095960001</v>
      </c>
      <c r="AD18" s="12">
        <v>0.16508429694679999</v>
      </c>
      <c r="AE18" s="12">
        <v>0.1329034533939</v>
      </c>
      <c r="AF18" s="12">
        <v>0.1346163932453</v>
      </c>
      <c r="AG18" s="12">
        <v>4.2483463076579998E-2</v>
      </c>
      <c r="AH18" s="12">
        <v>0</v>
      </c>
      <c r="AI18" s="12">
        <v>7.3609860581399997E-2</v>
      </c>
      <c r="AJ18" s="12">
        <v>0</v>
      </c>
      <c r="AK18" s="12">
        <v>7.2630580911460005E-2</v>
      </c>
      <c r="AL18" s="8"/>
    </row>
    <row r="19" spans="1:38" x14ac:dyDescent="0.2">
      <c r="A19" s="26"/>
      <c r="B19" s="26"/>
      <c r="C19" s="13">
        <v>60</v>
      </c>
      <c r="D19" s="13">
        <v>0</v>
      </c>
      <c r="E19" s="13">
        <v>60</v>
      </c>
      <c r="F19" s="13">
        <v>0</v>
      </c>
      <c r="G19" s="13">
        <v>0</v>
      </c>
      <c r="H19" s="13">
        <v>3</v>
      </c>
      <c r="I19" s="13">
        <v>5</v>
      </c>
      <c r="J19" s="13">
        <v>4</v>
      </c>
      <c r="K19" s="13">
        <v>12</v>
      </c>
      <c r="L19" s="13">
        <v>29</v>
      </c>
      <c r="M19" s="13">
        <v>29</v>
      </c>
      <c r="N19" s="13">
        <v>27</v>
      </c>
      <c r="O19" s="13">
        <v>25</v>
      </c>
      <c r="P19" s="13">
        <v>6</v>
      </c>
      <c r="Q19" s="13">
        <v>8</v>
      </c>
      <c r="R19" s="13">
        <v>12</v>
      </c>
      <c r="S19" s="13">
        <v>4</v>
      </c>
      <c r="T19" s="13">
        <v>0</v>
      </c>
      <c r="U19" s="13">
        <v>5</v>
      </c>
      <c r="V19" s="13">
        <v>20</v>
      </c>
      <c r="W19" s="13">
        <v>22</v>
      </c>
      <c r="X19" s="13">
        <v>4</v>
      </c>
      <c r="Y19" s="13">
        <v>8</v>
      </c>
      <c r="Z19" s="13">
        <v>1</v>
      </c>
      <c r="AA19" s="13">
        <v>1</v>
      </c>
      <c r="AB19" s="13">
        <v>22</v>
      </c>
      <c r="AC19" s="13">
        <v>6</v>
      </c>
      <c r="AD19" s="13">
        <v>3</v>
      </c>
      <c r="AE19" s="13">
        <v>5</v>
      </c>
      <c r="AF19" s="13">
        <v>6</v>
      </c>
      <c r="AG19" s="13">
        <v>1</v>
      </c>
      <c r="AH19" s="13">
        <v>0</v>
      </c>
      <c r="AI19" s="13">
        <v>1</v>
      </c>
      <c r="AJ19" s="13">
        <v>0</v>
      </c>
      <c r="AK19" s="13">
        <v>16</v>
      </c>
      <c r="AL19" s="8"/>
    </row>
    <row r="20" spans="1:38" x14ac:dyDescent="0.2">
      <c r="A20" s="26"/>
      <c r="B20" s="26"/>
      <c r="C20" s="14" t="s">
        <v>81</v>
      </c>
      <c r="D20" s="14"/>
      <c r="E20" s="15" t="s">
        <v>311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8"/>
    </row>
    <row r="21" spans="1:38" x14ac:dyDescent="0.2">
      <c r="A21" s="29"/>
      <c r="B21" s="25" t="s">
        <v>312</v>
      </c>
      <c r="C21" s="12">
        <v>8.5712827804679995E-2</v>
      </c>
      <c r="D21" s="12">
        <v>0.41277588769660001</v>
      </c>
      <c r="E21" s="12">
        <v>0</v>
      </c>
      <c r="F21" s="12">
        <v>0</v>
      </c>
      <c r="G21" s="12">
        <v>0</v>
      </c>
      <c r="H21" s="12">
        <v>9.4833749822300001E-2</v>
      </c>
      <c r="I21" s="12">
        <v>7.014822356516999E-2</v>
      </c>
      <c r="J21" s="12">
        <v>9.1518126019939985E-2</v>
      </c>
      <c r="K21" s="12">
        <v>8.7247611547470003E-2</v>
      </c>
      <c r="L21" s="12">
        <v>7.7459558227979994E-2</v>
      </c>
      <c r="M21" s="12">
        <v>9.20850203378E-2</v>
      </c>
      <c r="N21" s="12">
        <v>8.1115009849960007E-2</v>
      </c>
      <c r="O21" s="12">
        <v>0.1040098618481</v>
      </c>
      <c r="P21" s="12">
        <v>4.032231241064E-2</v>
      </c>
      <c r="Q21" s="12">
        <v>8.8855335958569995E-2</v>
      </c>
      <c r="R21" s="12">
        <v>7.1780941930309997E-2</v>
      </c>
      <c r="S21" s="12">
        <v>9.2015930971189999E-2</v>
      </c>
      <c r="T21" s="12">
        <v>0.18609096045699999</v>
      </c>
      <c r="U21" s="12">
        <v>6.0782709647729999E-2</v>
      </c>
      <c r="V21" s="12">
        <v>7.8492627954409991E-2</v>
      </c>
      <c r="W21" s="12">
        <v>9.3190402072320003E-2</v>
      </c>
      <c r="X21" s="12">
        <v>7.5259566802560005E-2</v>
      </c>
      <c r="Y21" s="12">
        <v>9.1489782075109993E-2</v>
      </c>
      <c r="Z21" s="12">
        <v>0.1233681008315</v>
      </c>
      <c r="AA21" s="12">
        <v>0</v>
      </c>
      <c r="AB21" s="12">
        <v>5.5389509318919998E-2</v>
      </c>
      <c r="AC21" s="12">
        <v>8.7368885678080002E-2</v>
      </c>
      <c r="AD21" s="12">
        <v>2.4145602720610001E-2</v>
      </c>
      <c r="AE21" s="12">
        <v>0.19964246822260001</v>
      </c>
      <c r="AF21" s="12">
        <v>0.1238528213207</v>
      </c>
      <c r="AG21" s="12">
        <v>0.18863739163250001</v>
      </c>
      <c r="AH21" s="12">
        <v>0.10722615690450001</v>
      </c>
      <c r="AI21" s="12">
        <v>8.8676409324190006E-2</v>
      </c>
      <c r="AJ21" s="12">
        <v>0.45687221076779999</v>
      </c>
      <c r="AK21" s="12">
        <v>9.4086002529060006E-2</v>
      </c>
      <c r="AL21" s="8"/>
    </row>
    <row r="22" spans="1:38" x14ac:dyDescent="0.2">
      <c r="A22" s="26"/>
      <c r="B22" s="26"/>
      <c r="C22" s="13">
        <v>100</v>
      </c>
      <c r="D22" s="13">
        <v>100</v>
      </c>
      <c r="E22" s="13">
        <v>0</v>
      </c>
      <c r="F22" s="13">
        <v>0</v>
      </c>
      <c r="G22" s="13">
        <v>0</v>
      </c>
      <c r="H22" s="13">
        <v>5</v>
      </c>
      <c r="I22" s="13">
        <v>14</v>
      </c>
      <c r="J22" s="13">
        <v>17</v>
      </c>
      <c r="K22" s="13">
        <v>21</v>
      </c>
      <c r="L22" s="13">
        <v>33</v>
      </c>
      <c r="M22" s="13">
        <v>59</v>
      </c>
      <c r="N22" s="13">
        <v>36</v>
      </c>
      <c r="O22" s="13">
        <v>26</v>
      </c>
      <c r="P22" s="13">
        <v>8</v>
      </c>
      <c r="Q22" s="13">
        <v>13</v>
      </c>
      <c r="R22" s="13">
        <v>24</v>
      </c>
      <c r="S22" s="13">
        <v>14</v>
      </c>
      <c r="T22" s="13">
        <v>6</v>
      </c>
      <c r="U22" s="13">
        <v>9</v>
      </c>
      <c r="V22" s="13">
        <v>22</v>
      </c>
      <c r="W22" s="13">
        <v>28</v>
      </c>
      <c r="X22" s="13">
        <v>17</v>
      </c>
      <c r="Y22" s="13">
        <v>21</v>
      </c>
      <c r="Z22" s="13">
        <v>8</v>
      </c>
      <c r="AA22" s="13">
        <v>0</v>
      </c>
      <c r="AB22" s="13">
        <v>26</v>
      </c>
      <c r="AC22" s="13">
        <v>11</v>
      </c>
      <c r="AD22" s="13">
        <v>1</v>
      </c>
      <c r="AE22" s="13">
        <v>12</v>
      </c>
      <c r="AF22" s="13">
        <v>10</v>
      </c>
      <c r="AG22" s="13">
        <v>4</v>
      </c>
      <c r="AH22" s="13">
        <v>1</v>
      </c>
      <c r="AI22" s="13">
        <v>2</v>
      </c>
      <c r="AJ22" s="13">
        <v>2</v>
      </c>
      <c r="AK22" s="13">
        <v>31</v>
      </c>
      <c r="AL22" s="8"/>
    </row>
    <row r="23" spans="1:38" x14ac:dyDescent="0.2">
      <c r="A23" s="26"/>
      <c r="B23" s="26"/>
      <c r="C23" s="14" t="s">
        <v>81</v>
      </c>
      <c r="D23" s="15" t="s">
        <v>304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8"/>
    </row>
    <row r="24" spans="1:38" x14ac:dyDescent="0.2">
      <c r="A24" s="29"/>
      <c r="B24" s="25" t="s">
        <v>313</v>
      </c>
      <c r="C24" s="12">
        <v>3.0526117696499998E-2</v>
      </c>
      <c r="D24" s="12">
        <v>5.6906204889190001E-2</v>
      </c>
      <c r="E24" s="12">
        <v>9.8974268691290005E-3</v>
      </c>
      <c r="F24" s="12">
        <v>5.3564953056100012E-2</v>
      </c>
      <c r="G24" s="12">
        <v>1.1589928401119999E-2</v>
      </c>
      <c r="H24" s="12">
        <v>1.31041517254E-2</v>
      </c>
      <c r="I24" s="12">
        <v>1.6007880925600002E-2</v>
      </c>
      <c r="J24" s="12">
        <v>2.8258287084370001E-2</v>
      </c>
      <c r="K24" s="12">
        <v>6.3975195870839996E-2</v>
      </c>
      <c r="L24" s="12">
        <v>3.9737911516089998E-2</v>
      </c>
      <c r="M24" s="12">
        <v>3.7496266108610003E-2</v>
      </c>
      <c r="N24" s="12">
        <v>2.5724794322110001E-2</v>
      </c>
      <c r="O24" s="12">
        <v>7.0268747860770003E-2</v>
      </c>
      <c r="P24" s="12">
        <v>2.7728434937960001E-2</v>
      </c>
      <c r="Q24" s="12">
        <v>5.2360912570809999E-2</v>
      </c>
      <c r="R24" s="12">
        <v>1.238898520697E-2</v>
      </c>
      <c r="S24" s="12">
        <v>1.5806454835119998E-2</v>
      </c>
      <c r="T24" s="12">
        <v>1.579163265248E-2</v>
      </c>
      <c r="U24" s="12">
        <v>0</v>
      </c>
      <c r="V24" s="12">
        <v>6.6528378272059999E-2</v>
      </c>
      <c r="W24" s="12">
        <v>3.9490046868030003E-2</v>
      </c>
      <c r="X24" s="12">
        <v>2.3384292652269999E-2</v>
      </c>
      <c r="Y24" s="12">
        <v>4.6665380448130001E-3</v>
      </c>
      <c r="Z24" s="12">
        <v>1.1807556593060001E-2</v>
      </c>
      <c r="AA24" s="12">
        <v>0</v>
      </c>
      <c r="AB24" s="12">
        <v>4.2183534439690001E-2</v>
      </c>
      <c r="AC24" s="12">
        <v>2.5355837372169999E-2</v>
      </c>
      <c r="AD24" s="12">
        <v>0</v>
      </c>
      <c r="AE24" s="12">
        <v>0</v>
      </c>
      <c r="AF24" s="12">
        <v>4.2134302866419997E-2</v>
      </c>
      <c r="AG24" s="12">
        <v>8.2020245538110007E-2</v>
      </c>
      <c r="AH24" s="12">
        <v>0</v>
      </c>
      <c r="AI24" s="12">
        <v>4.7925882094129998E-2</v>
      </c>
      <c r="AJ24" s="12">
        <v>0</v>
      </c>
      <c r="AK24" s="12">
        <v>1.7894137396160002E-2</v>
      </c>
      <c r="AL24" s="8"/>
    </row>
    <row r="25" spans="1:38" x14ac:dyDescent="0.2">
      <c r="A25" s="26"/>
      <c r="B25" s="26"/>
      <c r="C25" s="13">
        <v>30</v>
      </c>
      <c r="D25" s="13">
        <v>12</v>
      </c>
      <c r="E25" s="13">
        <v>3</v>
      </c>
      <c r="F25" s="13">
        <v>13</v>
      </c>
      <c r="G25" s="13">
        <v>3</v>
      </c>
      <c r="H25" s="13">
        <v>3</v>
      </c>
      <c r="I25" s="13">
        <v>3</v>
      </c>
      <c r="J25" s="13">
        <v>4</v>
      </c>
      <c r="K25" s="13">
        <v>10</v>
      </c>
      <c r="L25" s="13">
        <v>8</v>
      </c>
      <c r="M25" s="13">
        <v>18</v>
      </c>
      <c r="N25" s="13">
        <v>12</v>
      </c>
      <c r="O25" s="13">
        <v>15</v>
      </c>
      <c r="P25" s="13">
        <v>3</v>
      </c>
      <c r="Q25" s="13">
        <v>7</v>
      </c>
      <c r="R25" s="13">
        <v>3</v>
      </c>
      <c r="S25" s="13">
        <v>2</v>
      </c>
      <c r="T25" s="13">
        <v>1</v>
      </c>
      <c r="U25" s="13">
        <v>0</v>
      </c>
      <c r="V25" s="13">
        <v>14</v>
      </c>
      <c r="W25" s="13">
        <v>10</v>
      </c>
      <c r="X25" s="13">
        <v>4</v>
      </c>
      <c r="Y25" s="13">
        <v>1</v>
      </c>
      <c r="Z25" s="13">
        <v>1</v>
      </c>
      <c r="AA25" s="13">
        <v>0</v>
      </c>
      <c r="AB25" s="13">
        <v>17</v>
      </c>
      <c r="AC25" s="13">
        <v>3</v>
      </c>
      <c r="AD25" s="13">
        <v>0</v>
      </c>
      <c r="AE25" s="13">
        <v>0</v>
      </c>
      <c r="AF25" s="13">
        <v>2</v>
      </c>
      <c r="AG25" s="13">
        <v>2</v>
      </c>
      <c r="AH25" s="13">
        <v>0</v>
      </c>
      <c r="AI25" s="13">
        <v>1</v>
      </c>
      <c r="AJ25" s="13">
        <v>0</v>
      </c>
      <c r="AK25" s="13">
        <v>6</v>
      </c>
      <c r="AL25" s="8"/>
    </row>
    <row r="26" spans="1:38" x14ac:dyDescent="0.2">
      <c r="A26" s="26"/>
      <c r="B26" s="26"/>
      <c r="C26" s="14" t="s">
        <v>81</v>
      </c>
      <c r="D26" s="15" t="s">
        <v>171</v>
      </c>
      <c r="E26" s="14"/>
      <c r="F26" s="15" t="s">
        <v>171</v>
      </c>
      <c r="G26" s="14"/>
      <c r="H26" s="14"/>
      <c r="I26" s="14"/>
      <c r="J26" s="14"/>
      <c r="K26" s="14"/>
      <c r="L26" s="14"/>
      <c r="M26" s="14"/>
      <c r="N26" s="14"/>
      <c r="O26" s="15" t="s">
        <v>139</v>
      </c>
      <c r="P26" s="14"/>
      <c r="Q26" s="14"/>
      <c r="R26" s="14"/>
      <c r="S26" s="14"/>
      <c r="T26" s="14"/>
      <c r="U26" s="14"/>
      <c r="V26" s="15" t="s">
        <v>139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8"/>
    </row>
    <row r="27" spans="1:38" x14ac:dyDescent="0.2">
      <c r="A27" s="29"/>
      <c r="B27" s="25" t="s">
        <v>27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  <c r="AF27" s="12">
        <v>1</v>
      </c>
      <c r="AG27" s="12">
        <v>1</v>
      </c>
      <c r="AH27" s="12">
        <v>1</v>
      </c>
      <c r="AI27" s="12">
        <v>1</v>
      </c>
      <c r="AJ27" s="12">
        <v>1</v>
      </c>
      <c r="AK27" s="12">
        <v>1</v>
      </c>
      <c r="AL27" s="8"/>
    </row>
    <row r="28" spans="1:38" x14ac:dyDescent="0.2">
      <c r="A28" s="26"/>
      <c r="B28" s="26"/>
      <c r="C28" s="13">
        <v>1044</v>
      </c>
      <c r="D28" s="13">
        <v>224</v>
      </c>
      <c r="E28" s="13">
        <v>307</v>
      </c>
      <c r="F28" s="13">
        <v>251</v>
      </c>
      <c r="G28" s="13">
        <v>263</v>
      </c>
      <c r="H28" s="13">
        <v>96</v>
      </c>
      <c r="I28" s="13">
        <v>163</v>
      </c>
      <c r="J28" s="13">
        <v>164</v>
      </c>
      <c r="K28" s="13">
        <v>222</v>
      </c>
      <c r="L28" s="13">
        <v>300</v>
      </c>
      <c r="M28" s="13">
        <v>577</v>
      </c>
      <c r="N28" s="13">
        <v>399</v>
      </c>
      <c r="O28" s="13">
        <v>264</v>
      </c>
      <c r="P28" s="13">
        <v>113</v>
      </c>
      <c r="Q28" s="13">
        <v>151</v>
      </c>
      <c r="R28" s="13">
        <v>240</v>
      </c>
      <c r="S28" s="13">
        <v>110</v>
      </c>
      <c r="T28" s="13">
        <v>43</v>
      </c>
      <c r="U28" s="13">
        <v>124</v>
      </c>
      <c r="V28" s="13">
        <v>261</v>
      </c>
      <c r="W28" s="13">
        <v>295</v>
      </c>
      <c r="X28" s="13">
        <v>162</v>
      </c>
      <c r="Y28" s="13">
        <v>184</v>
      </c>
      <c r="Z28" s="13">
        <v>71</v>
      </c>
      <c r="AA28" s="13">
        <v>12</v>
      </c>
      <c r="AB28" s="13">
        <v>439</v>
      </c>
      <c r="AC28" s="13">
        <v>115</v>
      </c>
      <c r="AD28" s="13">
        <v>20</v>
      </c>
      <c r="AE28" s="13">
        <v>50</v>
      </c>
      <c r="AF28" s="13">
        <v>62</v>
      </c>
      <c r="AG28" s="13">
        <v>26</v>
      </c>
      <c r="AH28" s="13">
        <v>5</v>
      </c>
      <c r="AI28" s="13">
        <v>15</v>
      </c>
      <c r="AJ28" s="13">
        <v>4</v>
      </c>
      <c r="AK28" s="13">
        <v>309</v>
      </c>
      <c r="AL28" s="8"/>
    </row>
    <row r="29" spans="1:38" x14ac:dyDescent="0.2">
      <c r="A29" s="26"/>
      <c r="B29" s="26"/>
      <c r="C29" s="14" t="s">
        <v>81</v>
      </c>
      <c r="D29" s="14" t="s">
        <v>81</v>
      </c>
      <c r="E29" s="14" t="s">
        <v>81</v>
      </c>
      <c r="F29" s="14" t="s">
        <v>81</v>
      </c>
      <c r="G29" s="14" t="s">
        <v>81</v>
      </c>
      <c r="H29" s="14" t="s">
        <v>81</v>
      </c>
      <c r="I29" s="14" t="s">
        <v>81</v>
      </c>
      <c r="J29" s="14" t="s">
        <v>81</v>
      </c>
      <c r="K29" s="14" t="s">
        <v>81</v>
      </c>
      <c r="L29" s="14" t="s">
        <v>81</v>
      </c>
      <c r="M29" s="14" t="s">
        <v>81</v>
      </c>
      <c r="N29" s="14" t="s">
        <v>81</v>
      </c>
      <c r="O29" s="14" t="s">
        <v>81</v>
      </c>
      <c r="P29" s="14" t="s">
        <v>81</v>
      </c>
      <c r="Q29" s="14" t="s">
        <v>81</v>
      </c>
      <c r="R29" s="14" t="s">
        <v>81</v>
      </c>
      <c r="S29" s="14" t="s">
        <v>81</v>
      </c>
      <c r="T29" s="14" t="s">
        <v>81</v>
      </c>
      <c r="U29" s="14" t="s">
        <v>81</v>
      </c>
      <c r="V29" s="14" t="s">
        <v>81</v>
      </c>
      <c r="W29" s="14" t="s">
        <v>81</v>
      </c>
      <c r="X29" s="14" t="s">
        <v>81</v>
      </c>
      <c r="Y29" s="14" t="s">
        <v>81</v>
      </c>
      <c r="Z29" s="14" t="s">
        <v>81</v>
      </c>
      <c r="AA29" s="14" t="s">
        <v>81</v>
      </c>
      <c r="AB29" s="14" t="s">
        <v>81</v>
      </c>
      <c r="AC29" s="14" t="s">
        <v>81</v>
      </c>
      <c r="AD29" s="14" t="s">
        <v>81</v>
      </c>
      <c r="AE29" s="14" t="s">
        <v>81</v>
      </c>
      <c r="AF29" s="14" t="s">
        <v>81</v>
      </c>
      <c r="AG29" s="14" t="s">
        <v>81</v>
      </c>
      <c r="AH29" s="14" t="s">
        <v>81</v>
      </c>
      <c r="AI29" s="14" t="s">
        <v>81</v>
      </c>
      <c r="AJ29" s="14" t="s">
        <v>81</v>
      </c>
      <c r="AK29" s="14" t="s">
        <v>81</v>
      </c>
      <c r="AL29" s="8"/>
    </row>
    <row r="30" spans="1:38" x14ac:dyDescent="0.2">
      <c r="A30" s="16" t="s">
        <v>314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8" x14ac:dyDescent="0.2">
      <c r="A31" s="18" t="s">
        <v>101</v>
      </c>
    </row>
  </sheetData>
  <mergeCells count="18">
    <mergeCell ref="B24:B26"/>
    <mergeCell ref="B27:B29"/>
    <mergeCell ref="A6:A29"/>
    <mergeCell ref="B9:B11"/>
    <mergeCell ref="B12:B14"/>
    <mergeCell ref="B15:B17"/>
    <mergeCell ref="B18:B20"/>
    <mergeCell ref="B21:B23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1E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1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25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26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4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4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79</v>
      </c>
      <c r="B6" s="25" t="s">
        <v>80</v>
      </c>
      <c r="C6" s="12">
        <v>0.51663049121140003</v>
      </c>
      <c r="D6" s="12">
        <v>0.51244877951660006</v>
      </c>
      <c r="E6" s="12">
        <v>0.48989600812090012</v>
      </c>
      <c r="F6" s="12">
        <v>0.53738494748199994</v>
      </c>
      <c r="G6" s="12">
        <v>0.53196399345979994</v>
      </c>
      <c r="H6" s="12">
        <v>0.60996624199780003</v>
      </c>
      <c r="I6" s="12">
        <v>0.55999688142140003</v>
      </c>
      <c r="J6" s="12">
        <v>0.52600784236599996</v>
      </c>
      <c r="K6" s="12">
        <v>0.43563811368549998</v>
      </c>
      <c r="L6" s="12">
        <v>0.3845994059515</v>
      </c>
      <c r="M6" s="12">
        <v>0.61715453720580005</v>
      </c>
      <c r="N6" s="12">
        <v>0.39416873634389998</v>
      </c>
      <c r="O6" s="12">
        <v>0.73714619357629996</v>
      </c>
      <c r="P6" s="12">
        <v>0.51298362517130003</v>
      </c>
      <c r="Q6" s="12">
        <v>0.67060979944980004</v>
      </c>
      <c r="R6" s="12">
        <v>0.54859395307280001</v>
      </c>
      <c r="S6" s="12">
        <v>0.2678088403567</v>
      </c>
      <c r="T6" s="12">
        <v>0.26269029157099999</v>
      </c>
      <c r="U6" s="12">
        <v>0.30061042520480002</v>
      </c>
      <c r="V6" s="12">
        <v>0.77219463065439997</v>
      </c>
      <c r="W6" s="12">
        <v>0.61428477533659998</v>
      </c>
      <c r="X6" s="12">
        <v>0.47918963834079997</v>
      </c>
      <c r="Y6" s="12">
        <v>0.27683922649909998</v>
      </c>
      <c r="Z6" s="12">
        <v>0.2826399442832</v>
      </c>
      <c r="AA6" s="12">
        <v>0.25052411849880002</v>
      </c>
      <c r="AB6" s="12">
        <v>0.61301454544130007</v>
      </c>
      <c r="AC6" s="12">
        <v>0.54580006280009996</v>
      </c>
      <c r="AD6" s="12">
        <v>0.42780006200659998</v>
      </c>
      <c r="AE6" s="12">
        <v>0.53541947159940007</v>
      </c>
      <c r="AF6" s="12">
        <v>0.3550777548522</v>
      </c>
      <c r="AG6" s="12">
        <v>0.43588033931909997</v>
      </c>
      <c r="AH6" s="12">
        <v>0.2076099777082</v>
      </c>
      <c r="AI6" s="12">
        <v>0.24396065856140001</v>
      </c>
      <c r="AJ6" s="12">
        <v>0.45106148996720002</v>
      </c>
      <c r="AK6" s="12">
        <v>0.44660210675000001</v>
      </c>
      <c r="AL6" s="8"/>
    </row>
    <row r="7" spans="1:38" x14ac:dyDescent="0.2">
      <c r="A7" s="24"/>
      <c r="B7" s="26"/>
      <c r="C7" s="13">
        <v>543</v>
      </c>
      <c r="D7" s="13">
        <v>119</v>
      </c>
      <c r="E7" s="13">
        <v>150</v>
      </c>
      <c r="F7" s="13">
        <v>132</v>
      </c>
      <c r="G7" s="13">
        <v>142</v>
      </c>
      <c r="H7" s="13">
        <v>60</v>
      </c>
      <c r="I7" s="13">
        <v>96</v>
      </c>
      <c r="J7" s="13">
        <v>94</v>
      </c>
      <c r="K7" s="13">
        <v>106</v>
      </c>
      <c r="L7" s="13">
        <v>127</v>
      </c>
      <c r="M7" s="13">
        <v>340</v>
      </c>
      <c r="N7" s="13">
        <v>159</v>
      </c>
      <c r="O7" s="13">
        <v>188</v>
      </c>
      <c r="P7" s="13">
        <v>64</v>
      </c>
      <c r="Q7" s="13">
        <v>92</v>
      </c>
      <c r="R7" s="13">
        <v>127</v>
      </c>
      <c r="S7" s="13">
        <v>26</v>
      </c>
      <c r="T7" s="13">
        <v>13</v>
      </c>
      <c r="U7" s="13">
        <v>33</v>
      </c>
      <c r="V7" s="13">
        <v>198</v>
      </c>
      <c r="W7" s="13">
        <v>172</v>
      </c>
      <c r="X7" s="13">
        <v>63</v>
      </c>
      <c r="Y7" s="13">
        <v>49</v>
      </c>
      <c r="Z7" s="13">
        <v>21</v>
      </c>
      <c r="AA7" s="13">
        <v>4</v>
      </c>
      <c r="AB7" s="13">
        <v>259</v>
      </c>
      <c r="AC7" s="13">
        <v>58</v>
      </c>
      <c r="AD7" s="13">
        <v>9</v>
      </c>
      <c r="AE7" s="13">
        <v>29</v>
      </c>
      <c r="AF7" s="13">
        <v>26</v>
      </c>
      <c r="AG7" s="13">
        <v>11</v>
      </c>
      <c r="AH7" s="13">
        <v>2</v>
      </c>
      <c r="AI7" s="13">
        <v>4</v>
      </c>
      <c r="AJ7" s="13">
        <v>1</v>
      </c>
      <c r="AK7" s="13">
        <v>144</v>
      </c>
      <c r="AL7" s="8"/>
    </row>
    <row r="8" spans="1:38" x14ac:dyDescent="0.2">
      <c r="A8" s="24"/>
      <c r="B8" s="26"/>
      <c r="C8" s="14" t="s">
        <v>81</v>
      </c>
      <c r="D8" s="14"/>
      <c r="E8" s="14"/>
      <c r="F8" s="14"/>
      <c r="G8" s="14"/>
      <c r="H8" s="15" t="s">
        <v>82</v>
      </c>
      <c r="I8" s="15" t="s">
        <v>82</v>
      </c>
      <c r="J8" s="14"/>
      <c r="K8" s="14"/>
      <c r="L8" s="14"/>
      <c r="M8" s="15" t="s">
        <v>83</v>
      </c>
      <c r="N8" s="14"/>
      <c r="O8" s="15" t="s">
        <v>84</v>
      </c>
      <c r="P8" s="14"/>
      <c r="Q8" s="15" t="s">
        <v>85</v>
      </c>
      <c r="R8" s="15" t="s">
        <v>86</v>
      </c>
      <c r="S8" s="14"/>
      <c r="T8" s="14"/>
      <c r="U8" s="14"/>
      <c r="V8" s="15" t="s">
        <v>87</v>
      </c>
      <c r="W8" s="15" t="s">
        <v>88</v>
      </c>
      <c r="X8" s="14"/>
      <c r="Y8" s="14"/>
      <c r="Z8" s="14"/>
      <c r="AA8" s="14"/>
      <c r="AB8" s="15" t="s">
        <v>89</v>
      </c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9"/>
      <c r="B9" s="25" t="s">
        <v>90</v>
      </c>
      <c r="C9" s="12">
        <v>0.1951641781981</v>
      </c>
      <c r="D9" s="12">
        <v>0.20202435910809999</v>
      </c>
      <c r="E9" s="12">
        <v>0.21215393436060001</v>
      </c>
      <c r="F9" s="12">
        <v>0.16242523741439999</v>
      </c>
      <c r="G9" s="12">
        <v>0.20025019653260001</v>
      </c>
      <c r="H9" s="12">
        <v>0.25153961161970001</v>
      </c>
      <c r="I9" s="12">
        <v>0.20883182716009999</v>
      </c>
      <c r="J9" s="12">
        <v>0.1666542604688</v>
      </c>
      <c r="K9" s="12">
        <v>0.24487988779780001</v>
      </c>
      <c r="L9" s="12">
        <v>0.1373600410685</v>
      </c>
      <c r="M9" s="12">
        <v>0.1611220120247</v>
      </c>
      <c r="N9" s="12">
        <v>0.2414967430628</v>
      </c>
      <c r="O9" s="12">
        <v>4.1137342278229988E-2</v>
      </c>
      <c r="P9" s="12">
        <v>0.1439715337834</v>
      </c>
      <c r="Q9" s="12">
        <v>6.0133976952929998E-2</v>
      </c>
      <c r="R9" s="12">
        <v>0.20459479645930001</v>
      </c>
      <c r="S9" s="12">
        <v>0.32984755855499998</v>
      </c>
      <c r="T9" s="12">
        <v>0.46268532927470002</v>
      </c>
      <c r="U9" s="12">
        <v>0.35384774117729989</v>
      </c>
      <c r="V9" s="12">
        <v>4.1246485455800001E-2</v>
      </c>
      <c r="W9" s="12">
        <v>7.5092609024550006E-2</v>
      </c>
      <c r="X9" s="12">
        <v>0.1979601563018</v>
      </c>
      <c r="Y9" s="12">
        <v>0.40325820250229999</v>
      </c>
      <c r="Z9" s="12">
        <v>0.35872963006210001</v>
      </c>
      <c r="AA9" s="12">
        <v>0.53710971038270006</v>
      </c>
      <c r="AB9" s="12">
        <v>0.1093243179096</v>
      </c>
      <c r="AC9" s="12">
        <v>0.20949962833460001</v>
      </c>
      <c r="AD9" s="12">
        <v>0.30613775525569997</v>
      </c>
      <c r="AE9" s="12">
        <v>0.16368213354960001</v>
      </c>
      <c r="AF9" s="12">
        <v>0.25223228256930003</v>
      </c>
      <c r="AG9" s="12">
        <v>0.25201038811780002</v>
      </c>
      <c r="AH9" s="12">
        <v>0.62032524743350004</v>
      </c>
      <c r="AI9" s="12">
        <v>0.65107125398419996</v>
      </c>
      <c r="AJ9" s="12">
        <v>0.42182909819339998</v>
      </c>
      <c r="AK9" s="12">
        <v>0.2383895407944</v>
      </c>
      <c r="AL9" s="8"/>
    </row>
    <row r="10" spans="1:38" x14ac:dyDescent="0.2">
      <c r="A10" s="24"/>
      <c r="B10" s="26"/>
      <c r="C10" s="13">
        <v>173</v>
      </c>
      <c r="D10" s="13">
        <v>31</v>
      </c>
      <c r="E10" s="13">
        <v>56</v>
      </c>
      <c r="F10" s="13">
        <v>38</v>
      </c>
      <c r="G10" s="13">
        <v>48</v>
      </c>
      <c r="H10" s="13">
        <v>22</v>
      </c>
      <c r="I10" s="13">
        <v>26</v>
      </c>
      <c r="J10" s="13">
        <v>23</v>
      </c>
      <c r="K10" s="13">
        <v>45</v>
      </c>
      <c r="L10" s="13">
        <v>45</v>
      </c>
      <c r="M10" s="13">
        <v>91</v>
      </c>
      <c r="N10" s="13">
        <v>74</v>
      </c>
      <c r="O10" s="13">
        <v>16</v>
      </c>
      <c r="P10" s="13">
        <v>14</v>
      </c>
      <c r="Q10" s="13">
        <v>14</v>
      </c>
      <c r="R10" s="13">
        <v>38</v>
      </c>
      <c r="S10" s="13">
        <v>32</v>
      </c>
      <c r="T10" s="13">
        <v>14</v>
      </c>
      <c r="U10" s="13">
        <v>45</v>
      </c>
      <c r="V10" s="13">
        <v>13</v>
      </c>
      <c r="W10" s="13">
        <v>28</v>
      </c>
      <c r="X10" s="13">
        <v>35</v>
      </c>
      <c r="Y10" s="13">
        <v>61</v>
      </c>
      <c r="Z10" s="13">
        <v>24</v>
      </c>
      <c r="AA10" s="13">
        <v>4</v>
      </c>
      <c r="AB10" s="13">
        <v>51</v>
      </c>
      <c r="AC10" s="13">
        <v>18</v>
      </c>
      <c r="AD10" s="13">
        <v>6</v>
      </c>
      <c r="AE10" s="13">
        <v>7</v>
      </c>
      <c r="AF10" s="13">
        <v>15</v>
      </c>
      <c r="AG10" s="13">
        <v>7</v>
      </c>
      <c r="AH10" s="13">
        <v>1</v>
      </c>
      <c r="AI10" s="13">
        <v>8</v>
      </c>
      <c r="AJ10" s="13">
        <v>2</v>
      </c>
      <c r="AK10" s="13">
        <v>58</v>
      </c>
      <c r="AL10" s="8"/>
    </row>
    <row r="11" spans="1:38" x14ac:dyDescent="0.2">
      <c r="A11" s="24"/>
      <c r="B11" s="26"/>
      <c r="C11" s="14" t="s">
        <v>81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 t="s">
        <v>91</v>
      </c>
      <c r="O11" s="14"/>
      <c r="P11" s="14"/>
      <c r="Q11" s="14"/>
      <c r="R11" s="15" t="s">
        <v>92</v>
      </c>
      <c r="S11" s="15" t="s">
        <v>93</v>
      </c>
      <c r="T11" s="15" t="s">
        <v>93</v>
      </c>
      <c r="U11" s="15" t="s">
        <v>93</v>
      </c>
      <c r="V11" s="14"/>
      <c r="W11" s="14"/>
      <c r="X11" s="15" t="s">
        <v>94</v>
      </c>
      <c r="Y11" s="15" t="s">
        <v>95</v>
      </c>
      <c r="Z11" s="15" t="s">
        <v>96</v>
      </c>
      <c r="AA11" s="15" t="s">
        <v>96</v>
      </c>
      <c r="AB11" s="14"/>
      <c r="AC11" s="14"/>
      <c r="AD11" s="14"/>
      <c r="AE11" s="14"/>
      <c r="AF11" s="14"/>
      <c r="AG11" s="14"/>
      <c r="AH11" s="14"/>
      <c r="AI11" s="15" t="s">
        <v>97</v>
      </c>
      <c r="AJ11" s="14"/>
      <c r="AK11" s="15" t="s">
        <v>91</v>
      </c>
      <c r="AL11" s="8"/>
    </row>
    <row r="12" spans="1:38" x14ac:dyDescent="0.2">
      <c r="A12" s="29"/>
      <c r="B12" s="25" t="s">
        <v>98</v>
      </c>
      <c r="C12" s="12">
        <v>0.28820533059039999</v>
      </c>
      <c r="D12" s="12">
        <v>0.2855268613752</v>
      </c>
      <c r="E12" s="12">
        <v>0.29795005751850001</v>
      </c>
      <c r="F12" s="12">
        <v>0.30018981510370002</v>
      </c>
      <c r="G12" s="12">
        <v>0.26778581000759999</v>
      </c>
      <c r="H12" s="12">
        <v>0.13849414638240001</v>
      </c>
      <c r="I12" s="12">
        <v>0.23117129141850001</v>
      </c>
      <c r="J12" s="12">
        <v>0.30733789716519999</v>
      </c>
      <c r="K12" s="12">
        <v>0.31948199851670001</v>
      </c>
      <c r="L12" s="12">
        <v>0.47804055298010001</v>
      </c>
      <c r="M12" s="12">
        <v>0.22172345076950001</v>
      </c>
      <c r="N12" s="12">
        <v>0.36433452059330002</v>
      </c>
      <c r="O12" s="12">
        <v>0.2217164641455</v>
      </c>
      <c r="P12" s="12">
        <v>0.34304484104529998</v>
      </c>
      <c r="Q12" s="12">
        <v>0.26925622359719997</v>
      </c>
      <c r="R12" s="12">
        <v>0.2468112504678</v>
      </c>
      <c r="S12" s="12">
        <v>0.40234360108829997</v>
      </c>
      <c r="T12" s="12">
        <v>0.27462437915429999</v>
      </c>
      <c r="U12" s="12">
        <v>0.3455418336178</v>
      </c>
      <c r="V12" s="12">
        <v>0.18655888388979999</v>
      </c>
      <c r="W12" s="12">
        <v>0.3106226156388</v>
      </c>
      <c r="X12" s="12">
        <v>0.32285020535740011</v>
      </c>
      <c r="Y12" s="12">
        <v>0.31990257099859998</v>
      </c>
      <c r="Z12" s="12">
        <v>0.35863042565469999</v>
      </c>
      <c r="AA12" s="12">
        <v>0.2123661711184</v>
      </c>
      <c r="AB12" s="12">
        <v>0.277661136649</v>
      </c>
      <c r="AC12" s="12">
        <v>0.24470030886540001</v>
      </c>
      <c r="AD12" s="12">
        <v>0.26606218273760002</v>
      </c>
      <c r="AE12" s="12">
        <v>0.30089839485100001</v>
      </c>
      <c r="AF12" s="12">
        <v>0.3926899625786</v>
      </c>
      <c r="AG12" s="12">
        <v>0.3121092725631</v>
      </c>
      <c r="AH12" s="12">
        <v>0.17206477485829999</v>
      </c>
      <c r="AI12" s="12">
        <v>0.10496808745440001</v>
      </c>
      <c r="AJ12" s="12">
        <v>0.1271094118394</v>
      </c>
      <c r="AK12" s="12">
        <v>0.31500835245559999</v>
      </c>
      <c r="AL12" s="8"/>
    </row>
    <row r="13" spans="1:38" x14ac:dyDescent="0.2">
      <c r="A13" s="24"/>
      <c r="B13" s="26"/>
      <c r="C13" s="13">
        <v>328</v>
      </c>
      <c r="D13" s="13">
        <v>74</v>
      </c>
      <c r="E13" s="13">
        <v>101</v>
      </c>
      <c r="F13" s="13">
        <v>80</v>
      </c>
      <c r="G13" s="13">
        <v>73</v>
      </c>
      <c r="H13" s="13">
        <v>14</v>
      </c>
      <c r="I13" s="13">
        <v>41</v>
      </c>
      <c r="J13" s="13">
        <v>47</v>
      </c>
      <c r="K13" s="13">
        <v>70</v>
      </c>
      <c r="L13" s="13">
        <v>128</v>
      </c>
      <c r="M13" s="13">
        <v>146</v>
      </c>
      <c r="N13" s="13">
        <v>166</v>
      </c>
      <c r="O13" s="13">
        <v>60</v>
      </c>
      <c r="P13" s="13">
        <v>35</v>
      </c>
      <c r="Q13" s="13">
        <v>45</v>
      </c>
      <c r="R13" s="13">
        <v>75</v>
      </c>
      <c r="S13" s="13">
        <v>51</v>
      </c>
      <c r="T13" s="13">
        <v>16</v>
      </c>
      <c r="U13" s="13">
        <v>46</v>
      </c>
      <c r="V13" s="13">
        <v>50</v>
      </c>
      <c r="W13" s="13">
        <v>94</v>
      </c>
      <c r="X13" s="13">
        <v>64</v>
      </c>
      <c r="Y13" s="13">
        <v>74</v>
      </c>
      <c r="Z13" s="13">
        <v>26</v>
      </c>
      <c r="AA13" s="13">
        <v>4</v>
      </c>
      <c r="AB13" s="13">
        <v>128</v>
      </c>
      <c r="AC13" s="13">
        <v>39</v>
      </c>
      <c r="AD13" s="13">
        <v>5</v>
      </c>
      <c r="AE13" s="13">
        <v>14</v>
      </c>
      <c r="AF13" s="13">
        <v>21</v>
      </c>
      <c r="AG13" s="13">
        <v>8</v>
      </c>
      <c r="AH13" s="13">
        <v>2</v>
      </c>
      <c r="AI13" s="13">
        <v>3</v>
      </c>
      <c r="AJ13" s="13">
        <v>1</v>
      </c>
      <c r="AK13" s="13">
        <v>107</v>
      </c>
      <c r="AL13" s="8"/>
    </row>
    <row r="14" spans="1:38" x14ac:dyDescent="0.2">
      <c r="A14" s="24"/>
      <c r="B14" s="26"/>
      <c r="C14" s="14" t="s">
        <v>81</v>
      </c>
      <c r="D14" s="14"/>
      <c r="E14" s="14"/>
      <c r="F14" s="14"/>
      <c r="G14" s="14"/>
      <c r="H14" s="14"/>
      <c r="I14" s="14"/>
      <c r="J14" s="14"/>
      <c r="K14" s="15" t="s">
        <v>91</v>
      </c>
      <c r="L14" s="15" t="s">
        <v>99</v>
      </c>
      <c r="M14" s="14"/>
      <c r="N14" s="15" t="s">
        <v>97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9"/>
      <c r="B15" s="25" t="s">
        <v>27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1</v>
      </c>
      <c r="AJ15" s="12">
        <v>1</v>
      </c>
      <c r="AK15" s="12">
        <v>1</v>
      </c>
      <c r="AL15" s="8"/>
    </row>
    <row r="16" spans="1:38" x14ac:dyDescent="0.2">
      <c r="A16" s="24"/>
      <c r="B16" s="26"/>
      <c r="C16" s="13">
        <v>1044</v>
      </c>
      <c r="D16" s="13">
        <v>224</v>
      </c>
      <c r="E16" s="13">
        <v>307</v>
      </c>
      <c r="F16" s="13">
        <v>250</v>
      </c>
      <c r="G16" s="13">
        <v>263</v>
      </c>
      <c r="H16" s="13">
        <v>96</v>
      </c>
      <c r="I16" s="13">
        <v>163</v>
      </c>
      <c r="J16" s="13">
        <v>164</v>
      </c>
      <c r="K16" s="13">
        <v>221</v>
      </c>
      <c r="L16" s="13">
        <v>300</v>
      </c>
      <c r="M16" s="13">
        <v>577</v>
      </c>
      <c r="N16" s="13">
        <v>399</v>
      </c>
      <c r="O16" s="13">
        <v>264</v>
      </c>
      <c r="P16" s="13">
        <v>113</v>
      </c>
      <c r="Q16" s="13">
        <v>151</v>
      </c>
      <c r="R16" s="13">
        <v>240</v>
      </c>
      <c r="S16" s="13">
        <v>109</v>
      </c>
      <c r="T16" s="13">
        <v>43</v>
      </c>
      <c r="U16" s="13">
        <v>124</v>
      </c>
      <c r="V16" s="13">
        <v>261</v>
      </c>
      <c r="W16" s="13">
        <v>294</v>
      </c>
      <c r="X16" s="13">
        <v>162</v>
      </c>
      <c r="Y16" s="13">
        <v>184</v>
      </c>
      <c r="Z16" s="13">
        <v>71</v>
      </c>
      <c r="AA16" s="13">
        <v>12</v>
      </c>
      <c r="AB16" s="13">
        <v>438</v>
      </c>
      <c r="AC16" s="13">
        <v>115</v>
      </c>
      <c r="AD16" s="13">
        <v>20</v>
      </c>
      <c r="AE16" s="13">
        <v>50</v>
      </c>
      <c r="AF16" s="13">
        <v>62</v>
      </c>
      <c r="AG16" s="13">
        <v>26</v>
      </c>
      <c r="AH16" s="13">
        <v>5</v>
      </c>
      <c r="AI16" s="13">
        <v>15</v>
      </c>
      <c r="AJ16" s="13">
        <v>4</v>
      </c>
      <c r="AK16" s="13">
        <v>309</v>
      </c>
      <c r="AL16" s="8"/>
    </row>
    <row r="17" spans="1:38" x14ac:dyDescent="0.2">
      <c r="A17" s="24"/>
      <c r="B17" s="26"/>
      <c r="C17" s="14" t="s">
        <v>81</v>
      </c>
      <c r="D17" s="14" t="s">
        <v>81</v>
      </c>
      <c r="E17" s="14" t="s">
        <v>81</v>
      </c>
      <c r="F17" s="14" t="s">
        <v>81</v>
      </c>
      <c r="G17" s="14" t="s">
        <v>81</v>
      </c>
      <c r="H17" s="14" t="s">
        <v>81</v>
      </c>
      <c r="I17" s="14" t="s">
        <v>81</v>
      </c>
      <c r="J17" s="14" t="s">
        <v>81</v>
      </c>
      <c r="K17" s="14" t="s">
        <v>81</v>
      </c>
      <c r="L17" s="14" t="s">
        <v>81</v>
      </c>
      <c r="M17" s="14" t="s">
        <v>81</v>
      </c>
      <c r="N17" s="14" t="s">
        <v>81</v>
      </c>
      <c r="O17" s="14" t="s">
        <v>81</v>
      </c>
      <c r="P17" s="14" t="s">
        <v>81</v>
      </c>
      <c r="Q17" s="14" t="s">
        <v>81</v>
      </c>
      <c r="R17" s="14" t="s">
        <v>81</v>
      </c>
      <c r="S17" s="14" t="s">
        <v>81</v>
      </c>
      <c r="T17" s="14" t="s">
        <v>81</v>
      </c>
      <c r="U17" s="14" t="s">
        <v>81</v>
      </c>
      <c r="V17" s="14" t="s">
        <v>81</v>
      </c>
      <c r="W17" s="14" t="s">
        <v>81</v>
      </c>
      <c r="X17" s="14" t="s">
        <v>81</v>
      </c>
      <c r="Y17" s="14" t="s">
        <v>81</v>
      </c>
      <c r="Z17" s="14" t="s">
        <v>81</v>
      </c>
      <c r="AA17" s="14" t="s">
        <v>81</v>
      </c>
      <c r="AB17" s="14" t="s">
        <v>81</v>
      </c>
      <c r="AC17" s="14" t="s">
        <v>81</v>
      </c>
      <c r="AD17" s="14" t="s">
        <v>81</v>
      </c>
      <c r="AE17" s="14" t="s">
        <v>81</v>
      </c>
      <c r="AF17" s="14" t="s">
        <v>81</v>
      </c>
      <c r="AG17" s="14" t="s">
        <v>81</v>
      </c>
      <c r="AH17" s="14" t="s">
        <v>81</v>
      </c>
      <c r="AI17" s="14" t="s">
        <v>81</v>
      </c>
      <c r="AJ17" s="14" t="s">
        <v>81</v>
      </c>
      <c r="AK17" s="14" t="s">
        <v>81</v>
      </c>
      <c r="AL17" s="8"/>
    </row>
    <row r="18" spans="1:38" x14ac:dyDescent="0.2">
      <c r="A18" s="16" t="s">
        <v>100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8" x14ac:dyDescent="0.2">
      <c r="A19" s="18" t="s">
        <v>101</v>
      </c>
    </row>
  </sheetData>
  <mergeCells count="14">
    <mergeCell ref="B9:B11"/>
    <mergeCell ref="B12:B14"/>
    <mergeCell ref="B15:B17"/>
    <mergeCell ref="A6:A17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100-000000000000}"/>
  </hyperlink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1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110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26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4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4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111</v>
      </c>
      <c r="B6" s="25" t="s">
        <v>112</v>
      </c>
      <c r="C6" s="12">
        <v>0.35910168317599989</v>
      </c>
      <c r="D6" s="12">
        <v>0.27481055153029998</v>
      </c>
      <c r="E6" s="12">
        <v>0.39231255244520002</v>
      </c>
      <c r="F6" s="12">
        <v>0.36211689492659999</v>
      </c>
      <c r="G6" s="12">
        <v>0.38567187059120001</v>
      </c>
      <c r="H6" s="12">
        <v>0.39740581087249999</v>
      </c>
      <c r="I6" s="12">
        <v>0.37310824545650001</v>
      </c>
      <c r="J6" s="12">
        <v>0.33166815070389999</v>
      </c>
      <c r="K6" s="12">
        <v>0.3918835466635</v>
      </c>
      <c r="L6" s="12">
        <v>0.34155620448579999</v>
      </c>
      <c r="M6" s="12">
        <v>0.32823316519529999</v>
      </c>
      <c r="N6" s="12">
        <v>0.39961725706829998</v>
      </c>
      <c r="O6" s="12">
        <v>3.313218061289E-2</v>
      </c>
      <c r="P6" s="12">
        <v>8.3471334409200001E-2</v>
      </c>
      <c r="Q6" s="12">
        <v>7.0258710488719997E-2</v>
      </c>
      <c r="R6" s="12">
        <v>0.31986787751689999</v>
      </c>
      <c r="S6" s="12">
        <v>0.78309238440819995</v>
      </c>
      <c r="T6" s="12">
        <v>0.69005009821550001</v>
      </c>
      <c r="U6" s="12">
        <v>0.90068468184609995</v>
      </c>
      <c r="V6" s="12">
        <v>7.3708033968669998E-3</v>
      </c>
      <c r="W6" s="12">
        <v>9.1113262739270007E-2</v>
      </c>
      <c r="X6" s="12">
        <v>0.33626627628119998</v>
      </c>
      <c r="Y6" s="12">
        <v>0.81860708899559997</v>
      </c>
      <c r="Z6" s="12">
        <v>0.90062886732460001</v>
      </c>
      <c r="AA6" s="12">
        <v>0.31297685134039999</v>
      </c>
      <c r="AB6" s="12">
        <v>0.1998753507828</v>
      </c>
      <c r="AC6" s="12">
        <v>0.20709703372980001</v>
      </c>
      <c r="AD6" s="12">
        <v>0.34369652897690001</v>
      </c>
      <c r="AE6" s="12">
        <v>0.2850687255794</v>
      </c>
      <c r="AF6" s="12">
        <v>0.41454547350530002</v>
      </c>
      <c r="AG6" s="12">
        <v>0.3962341950487</v>
      </c>
      <c r="AH6" s="12">
        <v>0.72755140433809995</v>
      </c>
      <c r="AI6" s="12">
        <v>0.87234634322079996</v>
      </c>
      <c r="AJ6" s="12">
        <v>0.42182909819339998</v>
      </c>
      <c r="AK6" s="12">
        <v>0.56117641304499999</v>
      </c>
      <c r="AL6" s="8"/>
    </row>
    <row r="7" spans="1:38" x14ac:dyDescent="0.2">
      <c r="A7" s="24"/>
      <c r="B7" s="26"/>
      <c r="C7" s="13">
        <v>327</v>
      </c>
      <c r="D7" s="13">
        <v>56</v>
      </c>
      <c r="E7" s="13">
        <v>107</v>
      </c>
      <c r="F7" s="13">
        <v>74</v>
      </c>
      <c r="G7" s="13">
        <v>90</v>
      </c>
      <c r="H7" s="13">
        <v>44</v>
      </c>
      <c r="I7" s="13">
        <v>58</v>
      </c>
      <c r="J7" s="13">
        <v>45</v>
      </c>
      <c r="K7" s="13">
        <v>69</v>
      </c>
      <c r="L7" s="13">
        <v>87</v>
      </c>
      <c r="M7" s="13">
        <v>165</v>
      </c>
      <c r="N7" s="13">
        <v>143</v>
      </c>
      <c r="O7" s="13">
        <v>9</v>
      </c>
      <c r="P7" s="13">
        <v>15</v>
      </c>
      <c r="Q7" s="13">
        <v>14</v>
      </c>
      <c r="R7" s="13">
        <v>61</v>
      </c>
      <c r="S7" s="13">
        <v>85</v>
      </c>
      <c r="T7" s="13">
        <v>33</v>
      </c>
      <c r="U7" s="13">
        <v>110</v>
      </c>
      <c r="V7" s="13">
        <v>1</v>
      </c>
      <c r="W7" s="13">
        <v>35</v>
      </c>
      <c r="X7" s="13">
        <v>58</v>
      </c>
      <c r="Y7" s="13">
        <v>148</v>
      </c>
      <c r="Z7" s="13">
        <v>65</v>
      </c>
      <c r="AA7" s="13">
        <v>3</v>
      </c>
      <c r="AB7" s="13">
        <v>81</v>
      </c>
      <c r="AC7" s="13">
        <v>25</v>
      </c>
      <c r="AD7" s="13">
        <v>6</v>
      </c>
      <c r="AE7" s="13">
        <v>11</v>
      </c>
      <c r="AF7" s="13">
        <v>21</v>
      </c>
      <c r="AG7" s="13">
        <v>10</v>
      </c>
      <c r="AH7" s="13">
        <v>2</v>
      </c>
      <c r="AI7" s="13">
        <v>12</v>
      </c>
      <c r="AJ7" s="13">
        <v>2</v>
      </c>
      <c r="AK7" s="13">
        <v>157</v>
      </c>
      <c r="AL7" s="8"/>
    </row>
    <row r="8" spans="1:38" x14ac:dyDescent="0.2">
      <c r="A8" s="24"/>
      <c r="B8" s="26"/>
      <c r="C8" s="14" t="s">
        <v>81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 t="s">
        <v>113</v>
      </c>
      <c r="S8" s="15" t="s">
        <v>114</v>
      </c>
      <c r="T8" s="15" t="s">
        <v>113</v>
      </c>
      <c r="U8" s="15" t="s">
        <v>114</v>
      </c>
      <c r="V8" s="14"/>
      <c r="W8" s="15" t="s">
        <v>91</v>
      </c>
      <c r="X8" s="15" t="s">
        <v>96</v>
      </c>
      <c r="Y8" s="15" t="s">
        <v>113</v>
      </c>
      <c r="Z8" s="15" t="s">
        <v>115</v>
      </c>
      <c r="AA8" s="15" t="s">
        <v>97</v>
      </c>
      <c r="AB8" s="14"/>
      <c r="AC8" s="14"/>
      <c r="AD8" s="14"/>
      <c r="AE8" s="14"/>
      <c r="AF8" s="14"/>
      <c r="AG8" s="14"/>
      <c r="AH8" s="14"/>
      <c r="AI8" s="15" t="s">
        <v>99</v>
      </c>
      <c r="AJ8" s="14"/>
      <c r="AK8" s="15" t="s">
        <v>96</v>
      </c>
      <c r="AL8" s="8"/>
    </row>
    <row r="9" spans="1:38" x14ac:dyDescent="0.2">
      <c r="A9" s="29"/>
      <c r="B9" s="25" t="s">
        <v>116</v>
      </c>
      <c r="C9" s="12">
        <v>0.42248330197400003</v>
      </c>
      <c r="D9" s="12">
        <v>0.46109157810000001</v>
      </c>
      <c r="E9" s="12">
        <v>0.43439670258910001</v>
      </c>
      <c r="F9" s="12">
        <v>0.41518876936229998</v>
      </c>
      <c r="G9" s="12">
        <v>0.38429804867150003</v>
      </c>
      <c r="H9" s="12">
        <v>0.340983809591</v>
      </c>
      <c r="I9" s="12">
        <v>0.40183402713400002</v>
      </c>
      <c r="J9" s="12">
        <v>0.4717932873356</v>
      </c>
      <c r="K9" s="12">
        <v>0.45598385576889999</v>
      </c>
      <c r="L9" s="12">
        <v>0.44520414849419998</v>
      </c>
      <c r="M9" s="12">
        <v>0.47100299557370001</v>
      </c>
      <c r="N9" s="12">
        <v>0.3594538145008</v>
      </c>
      <c r="O9" s="12">
        <v>0.86237194203510004</v>
      </c>
      <c r="P9" s="12">
        <v>0.50424846664660006</v>
      </c>
      <c r="Q9" s="12">
        <v>0.63931893245979998</v>
      </c>
      <c r="R9" s="12">
        <v>0.38937679884350002</v>
      </c>
      <c r="S9" s="12">
        <v>6.8152016748030009E-2</v>
      </c>
      <c r="T9" s="12">
        <v>7.8958163262389996E-2</v>
      </c>
      <c r="U9" s="12">
        <v>3.73528618533E-3</v>
      </c>
      <c r="V9" s="12">
        <v>0.90684615603599994</v>
      </c>
      <c r="W9" s="12">
        <v>0.63485447887000002</v>
      </c>
      <c r="X9" s="12">
        <v>0.215809271947</v>
      </c>
      <c r="Y9" s="12">
        <v>5.7337208255780002E-2</v>
      </c>
      <c r="Z9" s="12">
        <v>5.6529807968079999E-3</v>
      </c>
      <c r="AA9" s="12">
        <v>0.2371895963449</v>
      </c>
      <c r="AB9" s="12">
        <v>0.55465266052959994</v>
      </c>
      <c r="AC9" s="12">
        <v>0.44842631090399998</v>
      </c>
      <c r="AD9" s="12">
        <v>0.51709990417289997</v>
      </c>
      <c r="AE9" s="12">
        <v>0.52114503365999998</v>
      </c>
      <c r="AF9" s="12">
        <v>0.362520829755</v>
      </c>
      <c r="AG9" s="12">
        <v>0.3068888103886</v>
      </c>
      <c r="AH9" s="12">
        <v>0.18890366744049999</v>
      </c>
      <c r="AI9" s="12">
        <v>0.12765365677919999</v>
      </c>
      <c r="AJ9" s="12">
        <v>0.1271094118394</v>
      </c>
      <c r="AK9" s="12">
        <v>0.28267168137359999</v>
      </c>
      <c r="AL9" s="8"/>
    </row>
    <row r="10" spans="1:38" x14ac:dyDescent="0.2">
      <c r="A10" s="24"/>
      <c r="B10" s="26"/>
      <c r="C10" s="13">
        <v>478</v>
      </c>
      <c r="D10" s="13">
        <v>110</v>
      </c>
      <c r="E10" s="13">
        <v>135</v>
      </c>
      <c r="F10" s="13">
        <v>119</v>
      </c>
      <c r="G10" s="13">
        <v>114</v>
      </c>
      <c r="H10" s="13">
        <v>29</v>
      </c>
      <c r="I10" s="13">
        <v>69</v>
      </c>
      <c r="J10" s="13">
        <v>82</v>
      </c>
      <c r="K10" s="13">
        <v>109</v>
      </c>
      <c r="L10" s="13">
        <v>144</v>
      </c>
      <c r="M10" s="13">
        <v>300</v>
      </c>
      <c r="N10" s="13">
        <v>145</v>
      </c>
      <c r="O10" s="13">
        <v>216</v>
      </c>
      <c r="P10" s="13">
        <v>59</v>
      </c>
      <c r="Q10" s="13">
        <v>99</v>
      </c>
      <c r="R10" s="13">
        <v>97</v>
      </c>
      <c r="S10" s="13">
        <v>5</v>
      </c>
      <c r="T10" s="13">
        <v>1</v>
      </c>
      <c r="U10" s="13">
        <v>1</v>
      </c>
      <c r="V10" s="13">
        <v>218</v>
      </c>
      <c r="W10" s="13">
        <v>184</v>
      </c>
      <c r="X10" s="13">
        <v>37</v>
      </c>
      <c r="Y10" s="13">
        <v>7</v>
      </c>
      <c r="Z10" s="13">
        <v>1</v>
      </c>
      <c r="AA10" s="13">
        <v>4</v>
      </c>
      <c r="AB10" s="13">
        <v>253</v>
      </c>
      <c r="AC10" s="13">
        <v>55</v>
      </c>
      <c r="AD10" s="13">
        <v>10</v>
      </c>
      <c r="AE10" s="13">
        <v>28</v>
      </c>
      <c r="AF10" s="13">
        <v>22</v>
      </c>
      <c r="AG10" s="13">
        <v>9</v>
      </c>
      <c r="AH10" s="13">
        <v>2</v>
      </c>
      <c r="AI10" s="13">
        <v>2</v>
      </c>
      <c r="AJ10" s="13">
        <v>1</v>
      </c>
      <c r="AK10" s="13">
        <v>96</v>
      </c>
      <c r="AL10" s="8"/>
    </row>
    <row r="11" spans="1:38" x14ac:dyDescent="0.2">
      <c r="A11" s="24"/>
      <c r="B11" s="26"/>
      <c r="C11" s="14" t="s">
        <v>81</v>
      </c>
      <c r="D11" s="14"/>
      <c r="E11" s="14"/>
      <c r="F11" s="14"/>
      <c r="G11" s="14"/>
      <c r="H11" s="14"/>
      <c r="I11" s="14"/>
      <c r="J11" s="14"/>
      <c r="K11" s="14"/>
      <c r="L11" s="14"/>
      <c r="M11" s="15" t="s">
        <v>117</v>
      </c>
      <c r="N11" s="14"/>
      <c r="O11" s="15" t="s">
        <v>118</v>
      </c>
      <c r="P11" s="15" t="s">
        <v>119</v>
      </c>
      <c r="Q11" s="15" t="s">
        <v>120</v>
      </c>
      <c r="R11" s="15" t="s">
        <v>119</v>
      </c>
      <c r="S11" s="15" t="s">
        <v>103</v>
      </c>
      <c r="T11" s="15" t="s">
        <v>103</v>
      </c>
      <c r="U11" s="14"/>
      <c r="V11" s="15" t="s">
        <v>121</v>
      </c>
      <c r="W11" s="15" t="s">
        <v>122</v>
      </c>
      <c r="X11" s="15" t="s">
        <v>123</v>
      </c>
      <c r="Y11" s="14"/>
      <c r="Z11" s="14"/>
      <c r="AA11" s="15" t="s">
        <v>123</v>
      </c>
      <c r="AB11" s="15" t="s">
        <v>124</v>
      </c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9"/>
      <c r="B12" s="25" t="s">
        <v>125</v>
      </c>
      <c r="C12" s="12">
        <v>0.21841501485000001</v>
      </c>
      <c r="D12" s="12">
        <v>0.26409787036970001</v>
      </c>
      <c r="E12" s="12">
        <v>0.17329074496569999</v>
      </c>
      <c r="F12" s="12">
        <v>0.22269433571110001</v>
      </c>
      <c r="G12" s="12">
        <v>0.2300300807373</v>
      </c>
      <c r="H12" s="12">
        <v>0.26161037953659999</v>
      </c>
      <c r="I12" s="12">
        <v>0.2250577274094</v>
      </c>
      <c r="J12" s="12">
        <v>0.19653856196059999</v>
      </c>
      <c r="K12" s="12">
        <v>0.1521325975676</v>
      </c>
      <c r="L12" s="12">
        <v>0.21323964702000001</v>
      </c>
      <c r="M12" s="12">
        <v>0.200763839231</v>
      </c>
      <c r="N12" s="12">
        <v>0.24092892843079999</v>
      </c>
      <c r="O12" s="12">
        <v>0.1044958773521</v>
      </c>
      <c r="P12" s="12">
        <v>0.41228019894419998</v>
      </c>
      <c r="Q12" s="12">
        <v>0.29042235705149999</v>
      </c>
      <c r="R12" s="12">
        <v>0.29075532363970003</v>
      </c>
      <c r="S12" s="12">
        <v>0.14875559884369999</v>
      </c>
      <c r="T12" s="12">
        <v>0.2309917385221</v>
      </c>
      <c r="U12" s="12">
        <v>9.5580031968569998E-2</v>
      </c>
      <c r="V12" s="12">
        <v>8.5783040567110003E-2</v>
      </c>
      <c r="W12" s="12">
        <v>0.2740322583907</v>
      </c>
      <c r="X12" s="12">
        <v>0.44792445177180001</v>
      </c>
      <c r="Y12" s="12">
        <v>0.12405570274869999</v>
      </c>
      <c r="Z12" s="12">
        <v>9.3718151878589992E-2</v>
      </c>
      <c r="AA12" s="12">
        <v>0.44983355231470001</v>
      </c>
      <c r="AB12" s="12">
        <v>0.24547198868760001</v>
      </c>
      <c r="AC12" s="12">
        <v>0.34447665536619998</v>
      </c>
      <c r="AD12" s="12">
        <v>0.1392035668503</v>
      </c>
      <c r="AE12" s="12">
        <v>0.1937862407607</v>
      </c>
      <c r="AF12" s="12">
        <v>0.22293369673970001</v>
      </c>
      <c r="AG12" s="12">
        <v>0.29687699456279998</v>
      </c>
      <c r="AH12" s="12">
        <v>8.3544928221450002E-2</v>
      </c>
      <c r="AI12" s="12">
        <v>0</v>
      </c>
      <c r="AJ12" s="12">
        <v>0.45106148996720002</v>
      </c>
      <c r="AK12" s="12">
        <v>0.15615190558139999</v>
      </c>
      <c r="AL12" s="8"/>
    </row>
    <row r="13" spans="1:38" x14ac:dyDescent="0.2">
      <c r="A13" s="24"/>
      <c r="B13" s="26"/>
      <c r="C13" s="13">
        <v>209</v>
      </c>
      <c r="D13" s="13">
        <v>50</v>
      </c>
      <c r="E13" s="13">
        <v>57</v>
      </c>
      <c r="F13" s="13">
        <v>46</v>
      </c>
      <c r="G13" s="13">
        <v>56</v>
      </c>
      <c r="H13" s="13">
        <v>23</v>
      </c>
      <c r="I13" s="13">
        <v>32</v>
      </c>
      <c r="J13" s="13">
        <v>33</v>
      </c>
      <c r="K13" s="13">
        <v>35</v>
      </c>
      <c r="L13" s="13">
        <v>63</v>
      </c>
      <c r="M13" s="13">
        <v>99</v>
      </c>
      <c r="N13" s="13">
        <v>98</v>
      </c>
      <c r="O13" s="13">
        <v>29</v>
      </c>
      <c r="P13" s="13">
        <v>39</v>
      </c>
      <c r="Q13" s="13">
        <v>33</v>
      </c>
      <c r="R13" s="13">
        <v>67</v>
      </c>
      <c r="S13" s="13">
        <v>19</v>
      </c>
      <c r="T13" s="13">
        <v>9</v>
      </c>
      <c r="U13" s="13">
        <v>13</v>
      </c>
      <c r="V13" s="13">
        <v>26</v>
      </c>
      <c r="W13" s="13">
        <v>69</v>
      </c>
      <c r="X13" s="13">
        <v>63</v>
      </c>
      <c r="Y13" s="13">
        <v>29</v>
      </c>
      <c r="Z13" s="13">
        <v>5</v>
      </c>
      <c r="AA13" s="13">
        <v>5</v>
      </c>
      <c r="AB13" s="13">
        <v>93</v>
      </c>
      <c r="AC13" s="13">
        <v>30</v>
      </c>
      <c r="AD13" s="13">
        <v>3</v>
      </c>
      <c r="AE13" s="13">
        <v>9</v>
      </c>
      <c r="AF13" s="13">
        <v>17</v>
      </c>
      <c r="AG13" s="13">
        <v>6</v>
      </c>
      <c r="AH13" s="13">
        <v>1</v>
      </c>
      <c r="AI13" s="13">
        <v>0</v>
      </c>
      <c r="AJ13" s="13">
        <v>1</v>
      </c>
      <c r="AK13" s="13">
        <v>49</v>
      </c>
      <c r="AL13" s="8"/>
    </row>
    <row r="14" spans="1:38" x14ac:dyDescent="0.2">
      <c r="A14" s="24"/>
      <c r="B14" s="26"/>
      <c r="C14" s="14" t="s">
        <v>81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 t="s">
        <v>126</v>
      </c>
      <c r="Q14" s="15" t="s">
        <v>127</v>
      </c>
      <c r="R14" s="15" t="s">
        <v>128</v>
      </c>
      <c r="S14" s="14"/>
      <c r="T14" s="14"/>
      <c r="U14" s="14"/>
      <c r="V14" s="14"/>
      <c r="W14" s="15" t="s">
        <v>107</v>
      </c>
      <c r="X14" s="15" t="s">
        <v>129</v>
      </c>
      <c r="Y14" s="14"/>
      <c r="Z14" s="14"/>
      <c r="AA14" s="15" t="s">
        <v>91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9"/>
      <c r="B15" s="25" t="s">
        <v>27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1</v>
      </c>
      <c r="AJ15" s="12">
        <v>1</v>
      </c>
      <c r="AK15" s="12">
        <v>1</v>
      </c>
      <c r="AL15" s="8"/>
    </row>
    <row r="16" spans="1:38" x14ac:dyDescent="0.2">
      <c r="A16" s="24"/>
      <c r="B16" s="26"/>
      <c r="C16" s="13">
        <v>1014</v>
      </c>
      <c r="D16" s="13">
        <v>216</v>
      </c>
      <c r="E16" s="13">
        <v>299</v>
      </c>
      <c r="F16" s="13">
        <v>239</v>
      </c>
      <c r="G16" s="13">
        <v>260</v>
      </c>
      <c r="H16" s="13">
        <v>96</v>
      </c>
      <c r="I16" s="13">
        <v>159</v>
      </c>
      <c r="J16" s="13">
        <v>160</v>
      </c>
      <c r="K16" s="13">
        <v>213</v>
      </c>
      <c r="L16" s="13">
        <v>294</v>
      </c>
      <c r="M16" s="13">
        <v>564</v>
      </c>
      <c r="N16" s="13">
        <v>386</v>
      </c>
      <c r="O16" s="13">
        <v>254</v>
      </c>
      <c r="P16" s="13">
        <v>113</v>
      </c>
      <c r="Q16" s="13">
        <v>146</v>
      </c>
      <c r="R16" s="13">
        <v>225</v>
      </c>
      <c r="S16" s="13">
        <v>109</v>
      </c>
      <c r="T16" s="13">
        <v>43</v>
      </c>
      <c r="U16" s="13">
        <v>124</v>
      </c>
      <c r="V16" s="13">
        <v>245</v>
      </c>
      <c r="W16" s="13">
        <v>288</v>
      </c>
      <c r="X16" s="13">
        <v>158</v>
      </c>
      <c r="Y16" s="13">
        <v>184</v>
      </c>
      <c r="Z16" s="13">
        <v>71</v>
      </c>
      <c r="AA16" s="13">
        <v>12</v>
      </c>
      <c r="AB16" s="13">
        <v>427</v>
      </c>
      <c r="AC16" s="13">
        <v>110</v>
      </c>
      <c r="AD16" s="13">
        <v>19</v>
      </c>
      <c r="AE16" s="13">
        <v>48</v>
      </c>
      <c r="AF16" s="13">
        <v>60</v>
      </c>
      <c r="AG16" s="13">
        <v>25</v>
      </c>
      <c r="AH16" s="13">
        <v>5</v>
      </c>
      <c r="AI16" s="13">
        <v>14</v>
      </c>
      <c r="AJ16" s="13">
        <v>4</v>
      </c>
      <c r="AK16" s="13">
        <v>302</v>
      </c>
      <c r="AL16" s="8"/>
    </row>
    <row r="17" spans="1:38" x14ac:dyDescent="0.2">
      <c r="A17" s="24"/>
      <c r="B17" s="26"/>
      <c r="C17" s="14" t="s">
        <v>81</v>
      </c>
      <c r="D17" s="14" t="s">
        <v>81</v>
      </c>
      <c r="E17" s="14" t="s">
        <v>81</v>
      </c>
      <c r="F17" s="14" t="s">
        <v>81</v>
      </c>
      <c r="G17" s="14" t="s">
        <v>81</v>
      </c>
      <c r="H17" s="14" t="s">
        <v>81</v>
      </c>
      <c r="I17" s="14" t="s">
        <v>81</v>
      </c>
      <c r="J17" s="14" t="s">
        <v>81</v>
      </c>
      <c r="K17" s="14" t="s">
        <v>81</v>
      </c>
      <c r="L17" s="14" t="s">
        <v>81</v>
      </c>
      <c r="M17" s="14" t="s">
        <v>81</v>
      </c>
      <c r="N17" s="14" t="s">
        <v>81</v>
      </c>
      <c r="O17" s="14" t="s">
        <v>81</v>
      </c>
      <c r="P17" s="14" t="s">
        <v>81</v>
      </c>
      <c r="Q17" s="14" t="s">
        <v>81</v>
      </c>
      <c r="R17" s="14" t="s">
        <v>81</v>
      </c>
      <c r="S17" s="14" t="s">
        <v>81</v>
      </c>
      <c r="T17" s="14" t="s">
        <v>81</v>
      </c>
      <c r="U17" s="14" t="s">
        <v>81</v>
      </c>
      <c r="V17" s="14" t="s">
        <v>81</v>
      </c>
      <c r="W17" s="14" t="s">
        <v>81</v>
      </c>
      <c r="X17" s="14" t="s">
        <v>81</v>
      </c>
      <c r="Y17" s="14" t="s">
        <v>81</v>
      </c>
      <c r="Z17" s="14" t="s">
        <v>81</v>
      </c>
      <c r="AA17" s="14" t="s">
        <v>81</v>
      </c>
      <c r="AB17" s="14" t="s">
        <v>81</v>
      </c>
      <c r="AC17" s="14" t="s">
        <v>81</v>
      </c>
      <c r="AD17" s="14" t="s">
        <v>81</v>
      </c>
      <c r="AE17" s="14" t="s">
        <v>81</v>
      </c>
      <c r="AF17" s="14" t="s">
        <v>81</v>
      </c>
      <c r="AG17" s="14" t="s">
        <v>81</v>
      </c>
      <c r="AH17" s="14" t="s">
        <v>81</v>
      </c>
      <c r="AI17" s="14" t="s">
        <v>81</v>
      </c>
      <c r="AJ17" s="14" t="s">
        <v>81</v>
      </c>
      <c r="AK17" s="14" t="s">
        <v>81</v>
      </c>
      <c r="AL17" s="8"/>
    </row>
    <row r="18" spans="1:38" x14ac:dyDescent="0.2">
      <c r="A18" s="16" t="s">
        <v>130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8" x14ac:dyDescent="0.2">
      <c r="A19" s="18" t="s">
        <v>101</v>
      </c>
    </row>
  </sheetData>
  <mergeCells count="14">
    <mergeCell ref="B9:B11"/>
    <mergeCell ref="B12:B14"/>
    <mergeCell ref="B15:B17"/>
    <mergeCell ref="A6:A17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3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9" sqref="A29"/>
    </sheetView>
  </sheetViews>
  <sheetFormatPr baseColWidth="10" defaultColWidth="8.83203125" defaultRowHeight="15" x14ac:dyDescent="0.2"/>
  <cols>
    <col min="1" max="1" width="50" style="2" customWidth="1"/>
    <col min="2" max="2" width="25" style="2" bestFit="1" customWidth="1"/>
    <col min="3" max="3" width="26.1640625" style="2" bestFit="1" customWidth="1"/>
    <col min="4" max="38" width="12.6640625" style="2" customWidth="1"/>
  </cols>
  <sheetData>
    <row r="1" spans="1:39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8"/>
    </row>
    <row r="2" spans="1:39" ht="36" customHeight="1" x14ac:dyDescent="0.2">
      <c r="A2" s="22" t="s">
        <v>131</v>
      </c>
      <c r="B2" s="21"/>
      <c r="C2" s="21"/>
      <c r="D2" s="2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26</v>
      </c>
      <c r="AJ2" s="21"/>
      <c r="AK2" s="21"/>
      <c r="AL2" s="10"/>
      <c r="AM2" s="8"/>
    </row>
    <row r="3" spans="1:39" ht="37" customHeight="1" x14ac:dyDescent="0.2">
      <c r="A3" s="23"/>
      <c r="B3" s="21"/>
      <c r="C3" s="21"/>
      <c r="D3" s="11" t="s">
        <v>27</v>
      </c>
      <c r="E3" s="27" t="s">
        <v>28</v>
      </c>
      <c r="F3" s="21"/>
      <c r="G3" s="21"/>
      <c r="H3" s="21"/>
      <c r="I3" s="27" t="s">
        <v>29</v>
      </c>
      <c r="J3" s="21"/>
      <c r="K3" s="21"/>
      <c r="L3" s="21"/>
      <c r="M3" s="21"/>
      <c r="N3" s="27" t="s">
        <v>30</v>
      </c>
      <c r="O3" s="21"/>
      <c r="P3" s="27" t="s">
        <v>31</v>
      </c>
      <c r="Q3" s="21"/>
      <c r="R3" s="21"/>
      <c r="S3" s="21"/>
      <c r="T3" s="21"/>
      <c r="U3" s="21"/>
      <c r="V3" s="21"/>
      <c r="W3" s="27" t="s">
        <v>32</v>
      </c>
      <c r="X3" s="21"/>
      <c r="Y3" s="21"/>
      <c r="Z3" s="21"/>
      <c r="AA3" s="21"/>
      <c r="AB3" s="21"/>
      <c r="AC3" s="27" t="s">
        <v>33</v>
      </c>
      <c r="AD3" s="21"/>
      <c r="AE3" s="21"/>
      <c r="AF3" s="21"/>
      <c r="AG3" s="21"/>
      <c r="AH3" s="21"/>
      <c r="AI3" s="21"/>
      <c r="AJ3" s="21"/>
      <c r="AK3" s="21"/>
      <c r="AL3" s="21"/>
      <c r="AM3" s="8"/>
    </row>
    <row r="4" spans="1:39" ht="16" customHeight="1" x14ac:dyDescent="0.2">
      <c r="A4" s="26"/>
      <c r="B4" s="21"/>
      <c r="C4" s="21"/>
      <c r="D4" s="9" t="s">
        <v>34</v>
      </c>
      <c r="E4" s="9" t="s">
        <v>34</v>
      </c>
      <c r="F4" s="9" t="s">
        <v>35</v>
      </c>
      <c r="G4" s="9" t="s">
        <v>36</v>
      </c>
      <c r="H4" s="9" t="s">
        <v>37</v>
      </c>
      <c r="I4" s="9" t="s">
        <v>34</v>
      </c>
      <c r="J4" s="9" t="s">
        <v>35</v>
      </c>
      <c r="K4" s="9" t="s">
        <v>36</v>
      </c>
      <c r="L4" s="9" t="s">
        <v>37</v>
      </c>
      <c r="M4" s="9" t="s">
        <v>38</v>
      </c>
      <c r="N4" s="9" t="s">
        <v>34</v>
      </c>
      <c r="O4" s="9" t="s">
        <v>35</v>
      </c>
      <c r="P4" s="9" t="s">
        <v>34</v>
      </c>
      <c r="Q4" s="9" t="s">
        <v>35</v>
      </c>
      <c r="R4" s="9" t="s">
        <v>36</v>
      </c>
      <c r="S4" s="9" t="s">
        <v>37</v>
      </c>
      <c r="T4" s="9" t="s">
        <v>38</v>
      </c>
      <c r="U4" s="9" t="s">
        <v>39</v>
      </c>
      <c r="V4" s="9" t="s">
        <v>40</v>
      </c>
      <c r="W4" s="9" t="s">
        <v>34</v>
      </c>
      <c r="X4" s="9" t="s">
        <v>35</v>
      </c>
      <c r="Y4" s="9" t="s">
        <v>36</v>
      </c>
      <c r="Z4" s="9" t="s">
        <v>37</v>
      </c>
      <c r="AA4" s="9" t="s">
        <v>38</v>
      </c>
      <c r="AB4" s="9" t="s">
        <v>39</v>
      </c>
      <c r="AC4" s="9" t="s">
        <v>34</v>
      </c>
      <c r="AD4" s="9" t="s">
        <v>35</v>
      </c>
      <c r="AE4" s="9" t="s">
        <v>36</v>
      </c>
      <c r="AF4" s="9" t="s">
        <v>37</v>
      </c>
      <c r="AG4" s="9" t="s">
        <v>38</v>
      </c>
      <c r="AH4" s="9" t="s">
        <v>39</v>
      </c>
      <c r="AI4" s="9" t="s">
        <v>40</v>
      </c>
      <c r="AJ4" s="9" t="s">
        <v>41</v>
      </c>
      <c r="AK4" s="9" t="s">
        <v>42</v>
      </c>
      <c r="AL4" s="9" t="s">
        <v>43</v>
      </c>
      <c r="AM4" s="8"/>
    </row>
    <row r="5" spans="1:39" ht="25" x14ac:dyDescent="0.2">
      <c r="A5" s="26"/>
      <c r="B5" s="21"/>
      <c r="C5" s="21"/>
      <c r="D5" s="11" t="s">
        <v>44</v>
      </c>
      <c r="E5" s="11" t="s">
        <v>45</v>
      </c>
      <c r="F5" s="11" t="s">
        <v>46</v>
      </c>
      <c r="G5" s="11" t="s">
        <v>47</v>
      </c>
      <c r="H5" s="11" t="s">
        <v>48</v>
      </c>
      <c r="I5" s="11" t="s">
        <v>49</v>
      </c>
      <c r="J5" s="11" t="s">
        <v>50</v>
      </c>
      <c r="K5" s="11" t="s">
        <v>51</v>
      </c>
      <c r="L5" s="11" t="s">
        <v>52</v>
      </c>
      <c r="M5" s="11" t="s">
        <v>53</v>
      </c>
      <c r="N5" s="11" t="s">
        <v>54</v>
      </c>
      <c r="O5" s="11" t="s">
        <v>55</v>
      </c>
      <c r="P5" s="11" t="s">
        <v>56</v>
      </c>
      <c r="Q5" s="11" t="s">
        <v>57</v>
      </c>
      <c r="R5" s="11" t="s">
        <v>58</v>
      </c>
      <c r="S5" s="11" t="s">
        <v>59</v>
      </c>
      <c r="T5" s="11" t="s">
        <v>60</v>
      </c>
      <c r="U5" s="11" t="s">
        <v>61</v>
      </c>
      <c r="V5" s="11" t="s">
        <v>62</v>
      </c>
      <c r="W5" s="11" t="s">
        <v>63</v>
      </c>
      <c r="X5" s="11" t="s">
        <v>64</v>
      </c>
      <c r="Y5" s="11" t="s">
        <v>65</v>
      </c>
      <c r="Z5" s="11" t="s">
        <v>66</v>
      </c>
      <c r="AA5" s="11" t="s">
        <v>67</v>
      </c>
      <c r="AB5" s="11" t="s">
        <v>68</v>
      </c>
      <c r="AC5" s="11" t="s">
        <v>69</v>
      </c>
      <c r="AD5" s="11" t="s">
        <v>70</v>
      </c>
      <c r="AE5" s="11" t="s">
        <v>71</v>
      </c>
      <c r="AF5" s="11" t="s">
        <v>72</v>
      </c>
      <c r="AG5" s="11" t="s">
        <v>73</v>
      </c>
      <c r="AH5" s="11" t="s">
        <v>74</v>
      </c>
      <c r="AI5" s="11" t="s">
        <v>75</v>
      </c>
      <c r="AJ5" s="11" t="s">
        <v>76</v>
      </c>
      <c r="AK5" s="11" t="s">
        <v>77</v>
      </c>
      <c r="AL5" s="11" t="s">
        <v>78</v>
      </c>
      <c r="AM5" s="8"/>
    </row>
    <row r="6" spans="1:39" x14ac:dyDescent="0.2">
      <c r="A6" s="28" t="s">
        <v>132</v>
      </c>
      <c r="B6" s="25" t="s">
        <v>133</v>
      </c>
      <c r="C6" s="25" t="s">
        <v>134</v>
      </c>
      <c r="D6" s="12">
        <v>5.0878240794689999E-2</v>
      </c>
      <c r="E6" s="12">
        <v>3.144265064507E-2</v>
      </c>
      <c r="F6" s="12">
        <v>5.6588349555299997E-2</v>
      </c>
      <c r="G6" s="12">
        <v>8.3710250026739985E-2</v>
      </c>
      <c r="H6" s="12">
        <v>3.0684967617269999E-2</v>
      </c>
      <c r="I6" s="12">
        <v>9.0126839955000006E-3</v>
      </c>
      <c r="J6" s="12">
        <v>7.4420403159330004E-2</v>
      </c>
      <c r="K6" s="12">
        <v>0.113663781683</v>
      </c>
      <c r="L6" s="12">
        <v>6.123799552735E-2</v>
      </c>
      <c r="M6" s="12">
        <v>2.6505302902539999E-2</v>
      </c>
      <c r="N6" s="12">
        <v>7.6877674800490001E-2</v>
      </c>
      <c r="O6" s="12">
        <v>1.6913138197089998E-2</v>
      </c>
      <c r="P6" s="12">
        <v>6.9637853014729995E-2</v>
      </c>
      <c r="Q6" s="12">
        <v>4.5612701790590002E-2</v>
      </c>
      <c r="R6" s="12">
        <v>7.8065762112660003E-2</v>
      </c>
      <c r="S6" s="12">
        <v>8.6645373675809989E-2</v>
      </c>
      <c r="T6" s="12">
        <v>0</v>
      </c>
      <c r="U6" s="12">
        <v>0</v>
      </c>
      <c r="V6" s="12">
        <v>7.9787031319049993E-3</v>
      </c>
      <c r="W6" s="12">
        <v>0.13726135853249999</v>
      </c>
      <c r="X6" s="12">
        <v>3.3297099874609999E-2</v>
      </c>
      <c r="Y6" s="12">
        <v>5.8599853113569987E-2</v>
      </c>
      <c r="Z6" s="12">
        <v>0</v>
      </c>
      <c r="AA6" s="12">
        <v>1.2213841538750001E-2</v>
      </c>
      <c r="AB6" s="12">
        <v>0</v>
      </c>
      <c r="AC6" s="12">
        <v>3.6195685324799998E-2</v>
      </c>
      <c r="AD6" s="12">
        <v>3.4476505827460001E-2</v>
      </c>
      <c r="AE6" s="12">
        <v>0.12559128053490001</v>
      </c>
      <c r="AF6" s="12">
        <v>3.4510740531199999E-2</v>
      </c>
      <c r="AG6" s="12">
        <v>0.13134850659889999</v>
      </c>
      <c r="AH6" s="12">
        <v>4.2787338277459987E-2</v>
      </c>
      <c r="AI6" s="12">
        <v>0</v>
      </c>
      <c r="AJ6" s="12">
        <v>0</v>
      </c>
      <c r="AK6" s="12">
        <v>0.45106148996720002</v>
      </c>
      <c r="AL6" s="12">
        <v>6.136986223641E-2</v>
      </c>
      <c r="AM6" s="8"/>
    </row>
    <row r="7" spans="1:39" x14ac:dyDescent="0.2">
      <c r="A7" s="26"/>
      <c r="B7" s="26"/>
      <c r="C7" s="26"/>
      <c r="D7" s="13">
        <v>68</v>
      </c>
      <c r="E7" s="13">
        <v>12</v>
      </c>
      <c r="F7" s="13">
        <v>19</v>
      </c>
      <c r="G7" s="13">
        <v>25</v>
      </c>
      <c r="H7" s="13">
        <v>12</v>
      </c>
      <c r="I7" s="13">
        <v>2</v>
      </c>
      <c r="J7" s="13">
        <v>14</v>
      </c>
      <c r="K7" s="13">
        <v>19</v>
      </c>
      <c r="L7" s="13">
        <v>16</v>
      </c>
      <c r="M7" s="13">
        <v>13</v>
      </c>
      <c r="N7" s="13">
        <v>55</v>
      </c>
      <c r="O7" s="13">
        <v>7</v>
      </c>
      <c r="P7" s="13">
        <v>22</v>
      </c>
      <c r="Q7" s="13">
        <v>6</v>
      </c>
      <c r="R7" s="13">
        <v>16</v>
      </c>
      <c r="S7" s="13">
        <v>23</v>
      </c>
      <c r="T7" s="13">
        <v>0</v>
      </c>
      <c r="U7" s="13">
        <v>0</v>
      </c>
      <c r="V7" s="13">
        <v>1</v>
      </c>
      <c r="W7" s="13">
        <v>41</v>
      </c>
      <c r="X7" s="13">
        <v>13</v>
      </c>
      <c r="Y7" s="13">
        <v>9</v>
      </c>
      <c r="Z7" s="13">
        <v>0</v>
      </c>
      <c r="AA7" s="13">
        <v>1</v>
      </c>
      <c r="AB7" s="13">
        <v>0</v>
      </c>
      <c r="AC7" s="13">
        <v>28</v>
      </c>
      <c r="AD7" s="13">
        <v>9</v>
      </c>
      <c r="AE7" s="13">
        <v>3</v>
      </c>
      <c r="AF7" s="13">
        <v>2</v>
      </c>
      <c r="AG7" s="13">
        <v>6</v>
      </c>
      <c r="AH7" s="13">
        <v>1</v>
      </c>
      <c r="AI7" s="13">
        <v>0</v>
      </c>
      <c r="AJ7" s="13">
        <v>0</v>
      </c>
      <c r="AK7" s="13">
        <v>1</v>
      </c>
      <c r="AL7" s="13">
        <v>18</v>
      </c>
      <c r="AM7" s="8"/>
    </row>
    <row r="8" spans="1:39" x14ac:dyDescent="0.2">
      <c r="A8" s="26"/>
      <c r="B8" s="26"/>
      <c r="C8" s="26"/>
      <c r="D8" s="14" t="s">
        <v>81</v>
      </c>
      <c r="E8" s="14"/>
      <c r="F8" s="14"/>
      <c r="G8" s="14"/>
      <c r="H8" s="14"/>
      <c r="I8" s="14"/>
      <c r="J8" s="15" t="s">
        <v>91</v>
      </c>
      <c r="K8" s="15" t="s">
        <v>135</v>
      </c>
      <c r="L8" s="15" t="s">
        <v>91</v>
      </c>
      <c r="M8" s="14"/>
      <c r="N8" s="15" t="s">
        <v>83</v>
      </c>
      <c r="O8" s="14"/>
      <c r="P8" s="14"/>
      <c r="Q8" s="14"/>
      <c r="R8" s="14"/>
      <c r="S8" s="14"/>
      <c r="T8" s="14"/>
      <c r="U8" s="14"/>
      <c r="V8" s="14"/>
      <c r="W8" s="15" t="s">
        <v>136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5" t="s">
        <v>137</v>
      </c>
      <c r="AL8" s="14"/>
      <c r="AM8" s="8"/>
    </row>
    <row r="9" spans="1:39" x14ac:dyDescent="0.2">
      <c r="A9" s="29"/>
      <c r="B9" s="29"/>
      <c r="C9" s="25" t="s">
        <v>138</v>
      </c>
      <c r="D9" s="12">
        <v>2.5669207869929999E-2</v>
      </c>
      <c r="E9" s="12">
        <v>2.8754315351930002E-2</v>
      </c>
      <c r="F9" s="12">
        <v>2.303878603574E-2</v>
      </c>
      <c r="G9" s="12">
        <v>2.1315973221259998E-2</v>
      </c>
      <c r="H9" s="12">
        <v>3.0022359760169998E-2</v>
      </c>
      <c r="I9" s="12">
        <v>9.0855066258149989E-3</v>
      </c>
      <c r="J9" s="12">
        <v>1.149869495852E-2</v>
      </c>
      <c r="K9" s="12">
        <v>3.3044645028819999E-2</v>
      </c>
      <c r="L9" s="12">
        <v>2.4141119603E-2</v>
      </c>
      <c r="M9" s="12">
        <v>3.9313329051550001E-2</v>
      </c>
      <c r="N9" s="12">
        <v>3.7338090082590002E-2</v>
      </c>
      <c r="O9" s="12">
        <v>1.0120975150459999E-2</v>
      </c>
      <c r="P9" s="12">
        <v>5.4258367035480003E-2</v>
      </c>
      <c r="Q9" s="12">
        <v>2.836315508537E-2</v>
      </c>
      <c r="R9" s="12">
        <v>3.7307229317710001E-2</v>
      </c>
      <c r="S9" s="12">
        <v>2.7551269649699998E-2</v>
      </c>
      <c r="T9" s="12">
        <v>0</v>
      </c>
      <c r="U9" s="12">
        <v>0</v>
      </c>
      <c r="V9" s="12">
        <v>0</v>
      </c>
      <c r="W9" s="12">
        <v>5.6210960826749999E-2</v>
      </c>
      <c r="X9" s="12">
        <v>3.6815326601340001E-2</v>
      </c>
      <c r="Y9" s="12">
        <v>1.2502426717550001E-2</v>
      </c>
      <c r="Z9" s="12">
        <v>0</v>
      </c>
      <c r="AA9" s="12">
        <v>0</v>
      </c>
      <c r="AB9" s="12">
        <v>4.5827807806959997E-2</v>
      </c>
      <c r="AC9" s="12">
        <v>3.1018861089880001E-2</v>
      </c>
      <c r="AD9" s="12">
        <v>5.0525812409530003E-2</v>
      </c>
      <c r="AE9" s="12">
        <v>3.2404210176489999E-2</v>
      </c>
      <c r="AF9" s="12">
        <v>1.238276185064E-2</v>
      </c>
      <c r="AG9" s="12">
        <v>6.4278386787810005E-2</v>
      </c>
      <c r="AH9" s="12">
        <v>0</v>
      </c>
      <c r="AI9" s="12">
        <v>0</v>
      </c>
      <c r="AJ9" s="12">
        <v>0</v>
      </c>
      <c r="AK9" s="12">
        <v>0</v>
      </c>
      <c r="AL9" s="12">
        <v>1.02228199368E-2</v>
      </c>
      <c r="AM9" s="8"/>
    </row>
    <row r="10" spans="1:39" x14ac:dyDescent="0.2">
      <c r="A10" s="26"/>
      <c r="B10" s="26"/>
      <c r="C10" s="26"/>
      <c r="D10" s="13">
        <v>39</v>
      </c>
      <c r="E10" s="13">
        <v>9</v>
      </c>
      <c r="F10" s="13">
        <v>12</v>
      </c>
      <c r="G10" s="13">
        <v>7</v>
      </c>
      <c r="H10" s="13">
        <v>11</v>
      </c>
      <c r="I10" s="13">
        <v>2</v>
      </c>
      <c r="J10" s="13">
        <v>4</v>
      </c>
      <c r="K10" s="13">
        <v>7</v>
      </c>
      <c r="L10" s="13">
        <v>6</v>
      </c>
      <c r="M10" s="13">
        <v>15</v>
      </c>
      <c r="N10" s="13">
        <v>29</v>
      </c>
      <c r="O10" s="13">
        <v>7</v>
      </c>
      <c r="P10" s="13">
        <v>14</v>
      </c>
      <c r="Q10" s="13">
        <v>4</v>
      </c>
      <c r="R10" s="13">
        <v>10</v>
      </c>
      <c r="S10" s="13">
        <v>11</v>
      </c>
      <c r="T10" s="13">
        <v>0</v>
      </c>
      <c r="U10" s="13">
        <v>0</v>
      </c>
      <c r="V10" s="13">
        <v>0</v>
      </c>
      <c r="W10" s="13">
        <v>18</v>
      </c>
      <c r="X10" s="13">
        <v>15</v>
      </c>
      <c r="Y10" s="13">
        <v>3</v>
      </c>
      <c r="Z10" s="13">
        <v>0</v>
      </c>
      <c r="AA10" s="13">
        <v>0</v>
      </c>
      <c r="AB10" s="13">
        <v>1</v>
      </c>
      <c r="AC10" s="13">
        <v>19</v>
      </c>
      <c r="AD10" s="13">
        <v>10</v>
      </c>
      <c r="AE10" s="13">
        <v>1</v>
      </c>
      <c r="AF10" s="13">
        <v>1</v>
      </c>
      <c r="AG10" s="13">
        <v>4</v>
      </c>
      <c r="AH10" s="13">
        <v>0</v>
      </c>
      <c r="AI10" s="13">
        <v>0</v>
      </c>
      <c r="AJ10" s="13">
        <v>0</v>
      </c>
      <c r="AK10" s="13">
        <v>0</v>
      </c>
      <c r="AL10" s="13">
        <v>4</v>
      </c>
      <c r="AM10" s="8"/>
    </row>
    <row r="11" spans="1:39" x14ac:dyDescent="0.2">
      <c r="A11" s="26"/>
      <c r="B11" s="26"/>
      <c r="C11" s="26"/>
      <c r="D11" s="14" t="s">
        <v>81</v>
      </c>
      <c r="E11" s="14"/>
      <c r="F11" s="14"/>
      <c r="G11" s="14"/>
      <c r="H11" s="14"/>
      <c r="I11" s="14"/>
      <c r="J11" s="14"/>
      <c r="K11" s="14"/>
      <c r="L11" s="14"/>
      <c r="M11" s="14"/>
      <c r="N11" s="15" t="s">
        <v>117</v>
      </c>
      <c r="O11" s="14"/>
      <c r="P11" s="14"/>
      <c r="Q11" s="14"/>
      <c r="R11" s="14"/>
      <c r="S11" s="14"/>
      <c r="T11" s="14"/>
      <c r="U11" s="14"/>
      <c r="V11" s="14"/>
      <c r="W11" s="15" t="s">
        <v>139</v>
      </c>
      <c r="X11" s="15" t="s">
        <v>139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8"/>
    </row>
    <row r="12" spans="1:39" x14ac:dyDescent="0.2">
      <c r="A12" s="29"/>
      <c r="B12" s="29"/>
      <c r="C12" s="25" t="s">
        <v>140</v>
      </c>
      <c r="D12" s="12">
        <v>4.4113668080299998E-2</v>
      </c>
      <c r="E12" s="12">
        <v>6.742803506726E-2</v>
      </c>
      <c r="F12" s="12">
        <v>4.639396475549E-2</v>
      </c>
      <c r="G12" s="12">
        <v>2.831212991044E-2</v>
      </c>
      <c r="H12" s="12">
        <v>3.7099953820059997E-2</v>
      </c>
      <c r="I12" s="12">
        <v>8.5857789939770002E-3</v>
      </c>
      <c r="J12" s="12">
        <v>7.171024661287001E-2</v>
      </c>
      <c r="K12" s="12">
        <v>2.4616999797960001E-2</v>
      </c>
      <c r="L12" s="12">
        <v>4.0106204048560003E-2</v>
      </c>
      <c r="M12" s="12">
        <v>5.8222128238799999E-2</v>
      </c>
      <c r="N12" s="12">
        <v>7.1261407907599994E-2</v>
      </c>
      <c r="O12" s="12">
        <v>1.480336986371E-2</v>
      </c>
      <c r="P12" s="12">
        <v>8.1475020201839998E-2</v>
      </c>
      <c r="Q12" s="12">
        <v>2.042354909052E-2</v>
      </c>
      <c r="R12" s="12">
        <v>6.5456301226009997E-2</v>
      </c>
      <c r="S12" s="12">
        <v>7.0734572254580005E-2</v>
      </c>
      <c r="T12" s="12">
        <v>0</v>
      </c>
      <c r="U12" s="12">
        <v>0</v>
      </c>
      <c r="V12" s="12">
        <v>0</v>
      </c>
      <c r="W12" s="12">
        <v>0.12828117308760001</v>
      </c>
      <c r="X12" s="12">
        <v>5.1192785174120001E-2</v>
      </c>
      <c r="Y12" s="12">
        <v>5.1002027604849986E-3</v>
      </c>
      <c r="Z12" s="12">
        <v>0</v>
      </c>
      <c r="AA12" s="12">
        <v>0</v>
      </c>
      <c r="AB12" s="12">
        <v>3.5181969891070003E-2</v>
      </c>
      <c r="AC12" s="12">
        <v>5.2082028141220003E-2</v>
      </c>
      <c r="AD12" s="12">
        <v>6.6939205624230003E-2</v>
      </c>
      <c r="AE12" s="12">
        <v>9.0087002508760006E-2</v>
      </c>
      <c r="AF12" s="12">
        <v>1.8253822525270001E-2</v>
      </c>
      <c r="AG12" s="12">
        <v>1.14407172798E-2</v>
      </c>
      <c r="AH12" s="12">
        <v>0.12087516793109999</v>
      </c>
      <c r="AI12" s="12">
        <v>0</v>
      </c>
      <c r="AJ12" s="12">
        <v>0</v>
      </c>
      <c r="AK12" s="12">
        <v>0</v>
      </c>
      <c r="AL12" s="12">
        <v>3.0401769443780001E-2</v>
      </c>
      <c r="AM12" s="8"/>
    </row>
    <row r="13" spans="1:39" x14ac:dyDescent="0.2">
      <c r="A13" s="26"/>
      <c r="B13" s="26"/>
      <c r="C13" s="26"/>
      <c r="D13" s="13">
        <v>57</v>
      </c>
      <c r="E13" s="13">
        <v>18</v>
      </c>
      <c r="F13" s="13">
        <v>16</v>
      </c>
      <c r="G13" s="13">
        <v>11</v>
      </c>
      <c r="H13" s="13">
        <v>12</v>
      </c>
      <c r="I13" s="13">
        <v>2</v>
      </c>
      <c r="J13" s="13">
        <v>14</v>
      </c>
      <c r="K13" s="13">
        <v>7</v>
      </c>
      <c r="L13" s="13">
        <v>9</v>
      </c>
      <c r="M13" s="13">
        <v>18</v>
      </c>
      <c r="N13" s="13">
        <v>45</v>
      </c>
      <c r="O13" s="13">
        <v>9</v>
      </c>
      <c r="P13" s="13">
        <v>25</v>
      </c>
      <c r="Q13" s="13">
        <v>4</v>
      </c>
      <c r="R13" s="13">
        <v>11</v>
      </c>
      <c r="S13" s="13">
        <v>17</v>
      </c>
      <c r="T13" s="13">
        <v>0</v>
      </c>
      <c r="U13" s="13">
        <v>0</v>
      </c>
      <c r="V13" s="13">
        <v>0</v>
      </c>
      <c r="W13" s="13">
        <v>30</v>
      </c>
      <c r="X13" s="13">
        <v>20</v>
      </c>
      <c r="Y13" s="13">
        <v>2</v>
      </c>
      <c r="Z13" s="13">
        <v>0</v>
      </c>
      <c r="AA13" s="13">
        <v>0</v>
      </c>
      <c r="AB13" s="13">
        <v>1</v>
      </c>
      <c r="AC13" s="13">
        <v>27</v>
      </c>
      <c r="AD13" s="13">
        <v>9</v>
      </c>
      <c r="AE13" s="13">
        <v>1</v>
      </c>
      <c r="AF13" s="13">
        <v>1</v>
      </c>
      <c r="AG13" s="13">
        <v>2</v>
      </c>
      <c r="AH13" s="13">
        <v>3</v>
      </c>
      <c r="AI13" s="13">
        <v>0</v>
      </c>
      <c r="AJ13" s="13">
        <v>0</v>
      </c>
      <c r="AK13" s="13">
        <v>0</v>
      </c>
      <c r="AL13" s="13">
        <v>14</v>
      </c>
      <c r="AM13" s="8"/>
    </row>
    <row r="14" spans="1:39" x14ac:dyDescent="0.2">
      <c r="A14" s="26"/>
      <c r="B14" s="26"/>
      <c r="C14" s="26"/>
      <c r="D14" s="14" t="s">
        <v>81</v>
      </c>
      <c r="E14" s="14"/>
      <c r="F14" s="14"/>
      <c r="G14" s="14"/>
      <c r="H14" s="14"/>
      <c r="I14" s="14"/>
      <c r="J14" s="15" t="s">
        <v>91</v>
      </c>
      <c r="K14" s="14"/>
      <c r="L14" s="14"/>
      <c r="M14" s="15" t="s">
        <v>91</v>
      </c>
      <c r="N14" s="15" t="s">
        <v>83</v>
      </c>
      <c r="O14" s="14"/>
      <c r="P14" s="15" t="s">
        <v>86</v>
      </c>
      <c r="Q14" s="14"/>
      <c r="R14" s="14"/>
      <c r="S14" s="14"/>
      <c r="T14" s="14"/>
      <c r="U14" s="14"/>
      <c r="V14" s="14"/>
      <c r="W14" s="15" t="s">
        <v>141</v>
      </c>
      <c r="X14" s="15" t="s">
        <v>142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8"/>
    </row>
    <row r="15" spans="1:39" x14ac:dyDescent="0.2">
      <c r="A15" s="29"/>
      <c r="B15" s="29"/>
      <c r="C15" s="25" t="s">
        <v>143</v>
      </c>
      <c r="D15" s="12">
        <v>0.2139282764315</v>
      </c>
      <c r="E15" s="12">
        <v>0.1649901674583</v>
      </c>
      <c r="F15" s="12">
        <v>0.2129253560206</v>
      </c>
      <c r="G15" s="12">
        <v>0.26874908926480001</v>
      </c>
      <c r="H15" s="12">
        <v>0.2050801468325</v>
      </c>
      <c r="I15" s="12">
        <v>0.17969147176129999</v>
      </c>
      <c r="J15" s="12">
        <v>0.1951763517823</v>
      </c>
      <c r="K15" s="12">
        <v>0.20962528417369999</v>
      </c>
      <c r="L15" s="12">
        <v>0.26153045164069999</v>
      </c>
      <c r="M15" s="12">
        <v>0.2350119375717</v>
      </c>
      <c r="N15" s="12">
        <v>0.22547635502140001</v>
      </c>
      <c r="O15" s="12">
        <v>0.20867109831460001</v>
      </c>
      <c r="P15" s="12">
        <v>0.27655723674389998</v>
      </c>
      <c r="Q15" s="12">
        <v>0.39468125433479989</v>
      </c>
      <c r="R15" s="12">
        <v>0.19672214066570001</v>
      </c>
      <c r="S15" s="12">
        <v>0.21516803420710001</v>
      </c>
      <c r="T15" s="12">
        <v>0.1358329656933</v>
      </c>
      <c r="U15" s="12">
        <v>0.1853620517158</v>
      </c>
      <c r="V15" s="12">
        <v>6.5178992064890001E-2</v>
      </c>
      <c r="W15" s="12">
        <v>0.28513972075190003</v>
      </c>
      <c r="X15" s="12">
        <v>0.3003940647078</v>
      </c>
      <c r="Y15" s="12">
        <v>0.2158112200625</v>
      </c>
      <c r="Z15" s="12">
        <v>0.1233376279987</v>
      </c>
      <c r="AA15" s="12">
        <v>5.2991437182479999E-2</v>
      </c>
      <c r="AB15" s="12">
        <v>0.18393282055769999</v>
      </c>
      <c r="AC15" s="12">
        <v>0.24716299620560001</v>
      </c>
      <c r="AD15" s="12">
        <v>0.26009009513640002</v>
      </c>
      <c r="AE15" s="12">
        <v>0.32549161508750002</v>
      </c>
      <c r="AF15" s="12">
        <v>0.23975292073009999</v>
      </c>
      <c r="AG15" s="12">
        <v>0.22793852202010001</v>
      </c>
      <c r="AH15" s="12">
        <v>0.24436342120640001</v>
      </c>
      <c r="AI15" s="12">
        <v>0.18890366744049999</v>
      </c>
      <c r="AJ15" s="12">
        <v>0.16001220793759999</v>
      </c>
      <c r="AK15" s="12">
        <v>0.1271094118394</v>
      </c>
      <c r="AL15" s="12">
        <v>0.1504535011856</v>
      </c>
      <c r="AM15" s="8"/>
    </row>
    <row r="16" spans="1:39" x14ac:dyDescent="0.2">
      <c r="A16" s="26"/>
      <c r="B16" s="26"/>
      <c r="C16" s="26"/>
      <c r="D16" s="13">
        <v>230</v>
      </c>
      <c r="E16" s="13">
        <v>41</v>
      </c>
      <c r="F16" s="13">
        <v>58</v>
      </c>
      <c r="G16" s="13">
        <v>68</v>
      </c>
      <c r="H16" s="13">
        <v>63</v>
      </c>
      <c r="I16" s="13">
        <v>19</v>
      </c>
      <c r="J16" s="13">
        <v>29</v>
      </c>
      <c r="K16" s="13">
        <v>39</v>
      </c>
      <c r="L16" s="13">
        <v>51</v>
      </c>
      <c r="M16" s="13">
        <v>73</v>
      </c>
      <c r="N16" s="13">
        <v>142</v>
      </c>
      <c r="O16" s="13">
        <v>78</v>
      </c>
      <c r="P16" s="13">
        <v>77</v>
      </c>
      <c r="Q16" s="13">
        <v>40</v>
      </c>
      <c r="R16" s="13">
        <v>36</v>
      </c>
      <c r="S16" s="13">
        <v>46</v>
      </c>
      <c r="T16" s="13">
        <v>16</v>
      </c>
      <c r="U16" s="13">
        <v>5</v>
      </c>
      <c r="V16" s="13">
        <v>10</v>
      </c>
      <c r="W16" s="13">
        <v>72</v>
      </c>
      <c r="X16" s="13">
        <v>86</v>
      </c>
      <c r="Y16" s="13">
        <v>36</v>
      </c>
      <c r="Z16" s="13">
        <v>19</v>
      </c>
      <c r="AA16" s="13">
        <v>5</v>
      </c>
      <c r="AB16" s="13">
        <v>3</v>
      </c>
      <c r="AC16" s="13">
        <v>111</v>
      </c>
      <c r="AD16" s="13">
        <v>26</v>
      </c>
      <c r="AE16" s="13">
        <v>6</v>
      </c>
      <c r="AF16" s="13">
        <v>14</v>
      </c>
      <c r="AG16" s="13">
        <v>12</v>
      </c>
      <c r="AH16" s="13">
        <v>5</v>
      </c>
      <c r="AI16" s="13">
        <v>2</v>
      </c>
      <c r="AJ16" s="13">
        <v>2</v>
      </c>
      <c r="AK16" s="13">
        <v>1</v>
      </c>
      <c r="AL16" s="13">
        <v>51</v>
      </c>
      <c r="AM16" s="8"/>
    </row>
    <row r="17" spans="1:39" x14ac:dyDescent="0.2">
      <c r="A17" s="26"/>
      <c r="B17" s="26"/>
      <c r="C17" s="26"/>
      <c r="D17" s="14" t="s">
        <v>81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 t="s">
        <v>144</v>
      </c>
      <c r="Q17" s="15" t="s">
        <v>145</v>
      </c>
      <c r="R17" s="14"/>
      <c r="S17" s="15" t="s">
        <v>103</v>
      </c>
      <c r="T17" s="14"/>
      <c r="U17" s="14"/>
      <c r="V17" s="14"/>
      <c r="W17" s="15" t="s">
        <v>82</v>
      </c>
      <c r="X17" s="15" t="s">
        <v>146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8"/>
    </row>
    <row r="18" spans="1:39" x14ac:dyDescent="0.2">
      <c r="A18" s="29"/>
      <c r="B18" s="29"/>
      <c r="C18" s="25" t="s">
        <v>147</v>
      </c>
      <c r="D18" s="12">
        <v>0.66541060682359998</v>
      </c>
      <c r="E18" s="12">
        <v>0.70738483147749998</v>
      </c>
      <c r="F18" s="12">
        <v>0.6610535436328</v>
      </c>
      <c r="G18" s="12">
        <v>0.59791255757679995</v>
      </c>
      <c r="H18" s="12">
        <v>0.69711257196999998</v>
      </c>
      <c r="I18" s="12">
        <v>0.79362455862339998</v>
      </c>
      <c r="J18" s="12">
        <v>0.64719430348700002</v>
      </c>
      <c r="K18" s="12">
        <v>0.61904928931649994</v>
      </c>
      <c r="L18" s="12">
        <v>0.61298422918040008</v>
      </c>
      <c r="M18" s="12">
        <v>0.64094730223539997</v>
      </c>
      <c r="N18" s="12">
        <v>0.58904647218789996</v>
      </c>
      <c r="O18" s="12">
        <v>0.74949141847410006</v>
      </c>
      <c r="P18" s="12">
        <v>0.51807152300399995</v>
      </c>
      <c r="Q18" s="12">
        <v>0.51091933969879999</v>
      </c>
      <c r="R18" s="12">
        <v>0.62244856667790005</v>
      </c>
      <c r="S18" s="12">
        <v>0.59990075021279998</v>
      </c>
      <c r="T18" s="12">
        <v>0.86416703430669994</v>
      </c>
      <c r="U18" s="12">
        <v>0.81463794828420011</v>
      </c>
      <c r="V18" s="12">
        <v>0.92684230480319996</v>
      </c>
      <c r="W18" s="12">
        <v>0.39310678680119998</v>
      </c>
      <c r="X18" s="12">
        <v>0.57830072364209995</v>
      </c>
      <c r="Y18" s="12">
        <v>0.70798629734589991</v>
      </c>
      <c r="Z18" s="12">
        <v>0.87666237200130004</v>
      </c>
      <c r="AA18" s="12">
        <v>0.93479472127880003</v>
      </c>
      <c r="AB18" s="12">
        <v>0.73505740174419998</v>
      </c>
      <c r="AC18" s="12">
        <v>0.63354042923850007</v>
      </c>
      <c r="AD18" s="12">
        <v>0.58796838100229998</v>
      </c>
      <c r="AE18" s="12">
        <v>0.42642589169240003</v>
      </c>
      <c r="AF18" s="12">
        <v>0.69509975436280003</v>
      </c>
      <c r="AG18" s="12">
        <v>0.56499386731340007</v>
      </c>
      <c r="AH18" s="12">
        <v>0.59197407258500001</v>
      </c>
      <c r="AI18" s="12">
        <v>0.81109633255949998</v>
      </c>
      <c r="AJ18" s="12">
        <v>0.83998779206240004</v>
      </c>
      <c r="AK18" s="12">
        <v>0.42182909819339998</v>
      </c>
      <c r="AL18" s="12">
        <v>0.74755204719739998</v>
      </c>
      <c r="AM18" s="8"/>
    </row>
    <row r="19" spans="1:39" x14ac:dyDescent="0.2">
      <c r="A19" s="26"/>
      <c r="B19" s="26"/>
      <c r="C19" s="26"/>
      <c r="D19" s="13">
        <v>600</v>
      </c>
      <c r="E19" s="13">
        <v>132</v>
      </c>
      <c r="F19" s="13">
        <v>186</v>
      </c>
      <c r="G19" s="13">
        <v>123</v>
      </c>
      <c r="H19" s="13">
        <v>159</v>
      </c>
      <c r="I19" s="13">
        <v>68</v>
      </c>
      <c r="J19" s="13">
        <v>98</v>
      </c>
      <c r="K19" s="13">
        <v>86</v>
      </c>
      <c r="L19" s="13">
        <v>124</v>
      </c>
      <c r="M19" s="13">
        <v>172</v>
      </c>
      <c r="N19" s="13">
        <v>287</v>
      </c>
      <c r="O19" s="13">
        <v>274</v>
      </c>
      <c r="P19" s="13">
        <v>107</v>
      </c>
      <c r="Q19" s="13">
        <v>57</v>
      </c>
      <c r="R19" s="13">
        <v>72</v>
      </c>
      <c r="S19" s="13">
        <v>125</v>
      </c>
      <c r="T19" s="13">
        <v>92</v>
      </c>
      <c r="U19" s="13">
        <v>36</v>
      </c>
      <c r="V19" s="13">
        <v>111</v>
      </c>
      <c r="W19" s="13">
        <v>77</v>
      </c>
      <c r="X19" s="13">
        <v>149</v>
      </c>
      <c r="Y19" s="13">
        <v>108</v>
      </c>
      <c r="Z19" s="13">
        <v>162</v>
      </c>
      <c r="AA19" s="13">
        <v>63</v>
      </c>
      <c r="AB19" s="13">
        <v>7</v>
      </c>
      <c r="AC19" s="13">
        <v>234</v>
      </c>
      <c r="AD19" s="13">
        <v>54</v>
      </c>
      <c r="AE19" s="13">
        <v>8</v>
      </c>
      <c r="AF19" s="13">
        <v>28</v>
      </c>
      <c r="AG19" s="13">
        <v>35</v>
      </c>
      <c r="AH19" s="13">
        <v>16</v>
      </c>
      <c r="AI19" s="13">
        <v>3</v>
      </c>
      <c r="AJ19" s="13">
        <v>11</v>
      </c>
      <c r="AK19" s="13">
        <v>2</v>
      </c>
      <c r="AL19" s="13">
        <v>209</v>
      </c>
      <c r="AM19" s="8"/>
    </row>
    <row r="20" spans="1:39" x14ac:dyDescent="0.2">
      <c r="A20" s="26"/>
      <c r="B20" s="26"/>
      <c r="C20" s="26"/>
      <c r="D20" s="14" t="s">
        <v>81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 t="s">
        <v>97</v>
      </c>
      <c r="P20" s="14"/>
      <c r="Q20" s="14"/>
      <c r="R20" s="14"/>
      <c r="S20" s="14"/>
      <c r="T20" s="15" t="s">
        <v>148</v>
      </c>
      <c r="U20" s="14"/>
      <c r="V20" s="15" t="s">
        <v>114</v>
      </c>
      <c r="W20" s="14"/>
      <c r="X20" s="15" t="s">
        <v>91</v>
      </c>
      <c r="Y20" s="15" t="s">
        <v>97</v>
      </c>
      <c r="Z20" s="15" t="s">
        <v>96</v>
      </c>
      <c r="AA20" s="15" t="s">
        <v>95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8"/>
    </row>
    <row r="21" spans="1:39" x14ac:dyDescent="0.2">
      <c r="A21" s="29"/>
      <c r="B21" s="29"/>
      <c r="C21" s="25" t="s">
        <v>27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1</v>
      </c>
      <c r="AH21" s="12">
        <v>1</v>
      </c>
      <c r="AI21" s="12">
        <v>1</v>
      </c>
      <c r="AJ21" s="12">
        <v>1</v>
      </c>
      <c r="AK21" s="12">
        <v>1</v>
      </c>
      <c r="AL21" s="12">
        <v>1</v>
      </c>
      <c r="AM21" s="8"/>
    </row>
    <row r="22" spans="1:39" x14ac:dyDescent="0.2">
      <c r="A22" s="26"/>
      <c r="B22" s="26"/>
      <c r="C22" s="26"/>
      <c r="D22" s="13">
        <v>994</v>
      </c>
      <c r="E22" s="13">
        <v>212</v>
      </c>
      <c r="F22" s="13">
        <v>291</v>
      </c>
      <c r="G22" s="13">
        <v>234</v>
      </c>
      <c r="H22" s="13">
        <v>257</v>
      </c>
      <c r="I22" s="13">
        <v>93</v>
      </c>
      <c r="J22" s="13">
        <v>159</v>
      </c>
      <c r="K22" s="13">
        <v>158</v>
      </c>
      <c r="L22" s="13">
        <v>206</v>
      </c>
      <c r="M22" s="13">
        <v>291</v>
      </c>
      <c r="N22" s="13">
        <v>558</v>
      </c>
      <c r="O22" s="13">
        <v>375</v>
      </c>
      <c r="P22" s="13">
        <v>245</v>
      </c>
      <c r="Q22" s="13">
        <v>111</v>
      </c>
      <c r="R22" s="13">
        <v>145</v>
      </c>
      <c r="S22" s="13">
        <v>222</v>
      </c>
      <c r="T22" s="13">
        <v>108</v>
      </c>
      <c r="U22" s="13">
        <v>41</v>
      </c>
      <c r="V22" s="13">
        <v>122</v>
      </c>
      <c r="W22" s="13">
        <v>238</v>
      </c>
      <c r="X22" s="13">
        <v>283</v>
      </c>
      <c r="Y22" s="13">
        <v>158</v>
      </c>
      <c r="Z22" s="13">
        <v>181</v>
      </c>
      <c r="AA22" s="13">
        <v>69</v>
      </c>
      <c r="AB22" s="13">
        <v>12</v>
      </c>
      <c r="AC22" s="13">
        <v>419</v>
      </c>
      <c r="AD22" s="13">
        <v>108</v>
      </c>
      <c r="AE22" s="13">
        <v>19</v>
      </c>
      <c r="AF22" s="13">
        <v>46</v>
      </c>
      <c r="AG22" s="13">
        <v>59</v>
      </c>
      <c r="AH22" s="13">
        <v>25</v>
      </c>
      <c r="AI22" s="13">
        <v>5</v>
      </c>
      <c r="AJ22" s="13">
        <v>13</v>
      </c>
      <c r="AK22" s="13">
        <v>4</v>
      </c>
      <c r="AL22" s="13">
        <v>296</v>
      </c>
      <c r="AM22" s="8"/>
    </row>
    <row r="23" spans="1:39" ht="16" thickBot="1" x14ac:dyDescent="0.25">
      <c r="A23" s="26"/>
      <c r="B23" s="26"/>
      <c r="C23" s="26"/>
      <c r="D23" s="14" t="s">
        <v>81</v>
      </c>
      <c r="E23" s="14" t="s">
        <v>81</v>
      </c>
      <c r="F23" s="14" t="s">
        <v>81</v>
      </c>
      <c r="G23" s="14" t="s">
        <v>81</v>
      </c>
      <c r="H23" s="14" t="s">
        <v>81</v>
      </c>
      <c r="I23" s="14" t="s">
        <v>81</v>
      </c>
      <c r="J23" s="14" t="s">
        <v>81</v>
      </c>
      <c r="K23" s="14" t="s">
        <v>81</v>
      </c>
      <c r="L23" s="14" t="s">
        <v>81</v>
      </c>
      <c r="M23" s="14" t="s">
        <v>81</v>
      </c>
      <c r="N23" s="14" t="s">
        <v>81</v>
      </c>
      <c r="O23" s="14" t="s">
        <v>81</v>
      </c>
      <c r="P23" s="14" t="s">
        <v>81</v>
      </c>
      <c r="Q23" s="14" t="s">
        <v>81</v>
      </c>
      <c r="R23" s="14" t="s">
        <v>81</v>
      </c>
      <c r="S23" s="14" t="s">
        <v>81</v>
      </c>
      <c r="T23" s="14" t="s">
        <v>81</v>
      </c>
      <c r="U23" s="14" t="s">
        <v>81</v>
      </c>
      <c r="V23" s="14" t="s">
        <v>81</v>
      </c>
      <c r="W23" s="14" t="s">
        <v>81</v>
      </c>
      <c r="X23" s="14" t="s">
        <v>81</v>
      </c>
      <c r="Y23" s="14" t="s">
        <v>81</v>
      </c>
      <c r="Z23" s="14" t="s">
        <v>81</v>
      </c>
      <c r="AA23" s="14" t="s">
        <v>81</v>
      </c>
      <c r="AB23" s="14" t="s">
        <v>81</v>
      </c>
      <c r="AC23" s="14" t="s">
        <v>81</v>
      </c>
      <c r="AD23" s="14" t="s">
        <v>81</v>
      </c>
      <c r="AE23" s="14" t="s">
        <v>81</v>
      </c>
      <c r="AF23" s="14" t="s">
        <v>81</v>
      </c>
      <c r="AG23" s="14" t="s">
        <v>81</v>
      </c>
      <c r="AH23" s="14" t="s">
        <v>81</v>
      </c>
      <c r="AI23" s="14" t="s">
        <v>81</v>
      </c>
      <c r="AJ23" s="14" t="s">
        <v>81</v>
      </c>
      <c r="AK23" s="14" t="s">
        <v>81</v>
      </c>
      <c r="AL23" s="14" t="s">
        <v>81</v>
      </c>
      <c r="AM23" s="8"/>
    </row>
    <row r="24" spans="1:39" ht="16" thickTop="1" x14ac:dyDescent="0.2">
      <c r="A24" s="16" t="s">
        <v>157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9" x14ac:dyDescent="0.2">
      <c r="A25" s="18" t="s">
        <v>101</v>
      </c>
    </row>
    <row r="29" spans="1:39" x14ac:dyDescent="0.2">
      <c r="A29" s="19"/>
    </row>
  </sheetData>
  <mergeCells count="17">
    <mergeCell ref="B6:B23"/>
    <mergeCell ref="AC3:AL3"/>
    <mergeCell ref="AI2:AK2"/>
    <mergeCell ref="A2:D2"/>
    <mergeCell ref="A3:C5"/>
    <mergeCell ref="C6:C8"/>
    <mergeCell ref="A6:A23"/>
    <mergeCell ref="E3:H3"/>
    <mergeCell ref="I3:M3"/>
    <mergeCell ref="N3:O3"/>
    <mergeCell ref="P3:V3"/>
    <mergeCell ref="W3:AB3"/>
    <mergeCell ref="C9:C11"/>
    <mergeCell ref="C12:C14"/>
    <mergeCell ref="C15:C17"/>
    <mergeCell ref="C18:C20"/>
    <mergeCell ref="C21:C23"/>
  </mergeCells>
  <hyperlinks>
    <hyperlink ref="A1" location="'TOC'!A1:A1" display="Back to TOC" xr:uid="{00000000-0004-0000-04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2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158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26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6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6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159</v>
      </c>
      <c r="B6" s="25" t="s">
        <v>160</v>
      </c>
      <c r="C6" s="12">
        <v>0.57542942024139998</v>
      </c>
      <c r="D6" s="12">
        <v>0.520130445494</v>
      </c>
      <c r="E6" s="12">
        <v>0.61776571129190005</v>
      </c>
      <c r="F6" s="12">
        <v>0.51910296218929997</v>
      </c>
      <c r="G6" s="12">
        <v>0.62215024813550002</v>
      </c>
      <c r="H6" s="12">
        <v>0.57975139392499997</v>
      </c>
      <c r="I6" s="12">
        <v>0.55984557557339998</v>
      </c>
      <c r="J6" s="12">
        <v>0.52552172024270005</v>
      </c>
      <c r="K6" s="12">
        <v>0.57245981651409994</v>
      </c>
      <c r="L6" s="12">
        <v>0.62997260198440008</v>
      </c>
      <c r="M6" s="12">
        <v>0.47869901146720001</v>
      </c>
      <c r="N6" s="12">
        <v>0.67963996126030002</v>
      </c>
      <c r="O6" s="12">
        <v>0.29963847069779997</v>
      </c>
      <c r="P6" s="12">
        <v>0.4764869946018</v>
      </c>
      <c r="Q6" s="12">
        <v>0.37846235702609998</v>
      </c>
      <c r="R6" s="12">
        <v>0.52309282509830002</v>
      </c>
      <c r="S6" s="12">
        <v>0.89367506253429996</v>
      </c>
      <c r="T6" s="12">
        <v>0.86948609658389997</v>
      </c>
      <c r="U6" s="12">
        <v>0.94472668470900001</v>
      </c>
      <c r="V6" s="12">
        <v>0.2299626556404</v>
      </c>
      <c r="W6" s="12">
        <v>0.44862114907630002</v>
      </c>
      <c r="X6" s="12">
        <v>0.61620425877910001</v>
      </c>
      <c r="Y6" s="12">
        <v>0.90587734779680007</v>
      </c>
      <c r="Z6" s="12">
        <v>0.90314004780669999</v>
      </c>
      <c r="AA6" s="12">
        <v>0.34973854406260002</v>
      </c>
      <c r="AB6" s="12">
        <v>0.5109061420223</v>
      </c>
      <c r="AC6" s="12">
        <v>0.42960410016720002</v>
      </c>
      <c r="AD6" s="12">
        <v>0.52515315666770002</v>
      </c>
      <c r="AE6" s="12">
        <v>0.57587191021530004</v>
      </c>
      <c r="AF6" s="12">
        <v>0.60008362191050002</v>
      </c>
      <c r="AG6" s="12">
        <v>0.65752061315510002</v>
      </c>
      <c r="AH6" s="12">
        <v>0.72755140433809995</v>
      </c>
      <c r="AI6" s="12">
        <v>0.83998779206240004</v>
      </c>
      <c r="AJ6" s="12">
        <v>0.87289058816060006</v>
      </c>
      <c r="AK6" s="12">
        <v>0.67597774695300006</v>
      </c>
      <c r="AL6" s="8"/>
    </row>
    <row r="7" spans="1:38" x14ac:dyDescent="0.2">
      <c r="A7" s="26"/>
      <c r="B7" s="26"/>
      <c r="C7" s="13">
        <v>535</v>
      </c>
      <c r="D7" s="13">
        <v>109</v>
      </c>
      <c r="E7" s="13">
        <v>173</v>
      </c>
      <c r="F7" s="13">
        <v>114</v>
      </c>
      <c r="G7" s="13">
        <v>139</v>
      </c>
      <c r="H7" s="13">
        <v>54</v>
      </c>
      <c r="I7" s="13">
        <v>81</v>
      </c>
      <c r="J7" s="13">
        <v>75</v>
      </c>
      <c r="K7" s="13">
        <v>105</v>
      </c>
      <c r="L7" s="13">
        <v>171</v>
      </c>
      <c r="M7" s="13">
        <v>250</v>
      </c>
      <c r="N7" s="13">
        <v>251</v>
      </c>
      <c r="O7" s="13">
        <v>74</v>
      </c>
      <c r="P7" s="13">
        <v>52</v>
      </c>
      <c r="Q7" s="13">
        <v>53</v>
      </c>
      <c r="R7" s="13">
        <v>113</v>
      </c>
      <c r="S7" s="13">
        <v>97</v>
      </c>
      <c r="T7" s="13">
        <v>34</v>
      </c>
      <c r="U7" s="13">
        <v>112</v>
      </c>
      <c r="V7" s="13">
        <v>59</v>
      </c>
      <c r="W7" s="13">
        <v>122</v>
      </c>
      <c r="X7" s="13">
        <v>97</v>
      </c>
      <c r="Y7" s="13">
        <v>161</v>
      </c>
      <c r="Z7" s="13">
        <v>62</v>
      </c>
      <c r="AA7" s="13">
        <v>4</v>
      </c>
      <c r="AB7" s="13">
        <v>201</v>
      </c>
      <c r="AC7" s="13">
        <v>45</v>
      </c>
      <c r="AD7" s="13">
        <v>9</v>
      </c>
      <c r="AE7" s="13">
        <v>22</v>
      </c>
      <c r="AF7" s="13">
        <v>32</v>
      </c>
      <c r="AG7" s="13">
        <v>15</v>
      </c>
      <c r="AH7" s="13">
        <v>2</v>
      </c>
      <c r="AI7" s="13">
        <v>11</v>
      </c>
      <c r="AJ7" s="13">
        <v>3</v>
      </c>
      <c r="AK7" s="13">
        <v>195</v>
      </c>
      <c r="AL7" s="8"/>
    </row>
    <row r="8" spans="1:38" x14ac:dyDescent="0.2">
      <c r="A8" s="26"/>
      <c r="B8" s="26"/>
      <c r="C8" s="14" t="s">
        <v>81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 t="s">
        <v>97</v>
      </c>
      <c r="O8" s="14"/>
      <c r="P8" s="14"/>
      <c r="Q8" s="14"/>
      <c r="R8" s="15" t="s">
        <v>91</v>
      </c>
      <c r="S8" s="15" t="s">
        <v>114</v>
      </c>
      <c r="T8" s="15" t="s">
        <v>155</v>
      </c>
      <c r="U8" s="15" t="s">
        <v>114</v>
      </c>
      <c r="V8" s="14"/>
      <c r="W8" s="15" t="s">
        <v>97</v>
      </c>
      <c r="X8" s="15" t="s">
        <v>97</v>
      </c>
      <c r="Y8" s="15" t="s">
        <v>115</v>
      </c>
      <c r="Z8" s="15" t="s">
        <v>161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5" t="s">
        <v>91</v>
      </c>
      <c r="AL8" s="8"/>
    </row>
    <row r="9" spans="1:38" x14ac:dyDescent="0.2">
      <c r="A9" s="29"/>
      <c r="B9" s="25" t="s">
        <v>162</v>
      </c>
      <c r="C9" s="12">
        <v>0.237274278418</v>
      </c>
      <c r="D9" s="12">
        <v>0.32768977392670001</v>
      </c>
      <c r="E9" s="12">
        <v>0.18502824946470001</v>
      </c>
      <c r="F9" s="12">
        <v>0.2385482991589</v>
      </c>
      <c r="G9" s="12">
        <v>0.22257424030049999</v>
      </c>
      <c r="H9" s="12">
        <v>0.24445752455969999</v>
      </c>
      <c r="I9" s="12">
        <v>0.1945786961904</v>
      </c>
      <c r="J9" s="12">
        <v>0.29293707989829998</v>
      </c>
      <c r="K9" s="12">
        <v>0.2422125433856</v>
      </c>
      <c r="L9" s="12">
        <v>0.20618261068480001</v>
      </c>
      <c r="M9" s="12">
        <v>0.24285400731420001</v>
      </c>
      <c r="N9" s="12">
        <v>0.22568324440599999</v>
      </c>
      <c r="O9" s="12">
        <v>0.33310831873320002</v>
      </c>
      <c r="P9" s="12">
        <v>0.34854667811090001</v>
      </c>
      <c r="Q9" s="12">
        <v>0.39888574029899998</v>
      </c>
      <c r="R9" s="12">
        <v>0.2324065023154</v>
      </c>
      <c r="S9" s="12">
        <v>7.4409610047149993E-2</v>
      </c>
      <c r="T9" s="12">
        <v>0.1305139034161</v>
      </c>
      <c r="U9" s="12">
        <v>4.0644293437940002E-2</v>
      </c>
      <c r="V9" s="12">
        <v>0.30923393554680001</v>
      </c>
      <c r="W9" s="12">
        <v>0.38179178759269999</v>
      </c>
      <c r="X9" s="12">
        <v>0.1974219060771</v>
      </c>
      <c r="Y9" s="12">
        <v>5.7477662756220002E-2</v>
      </c>
      <c r="Z9" s="12">
        <v>8.5869204407359997E-2</v>
      </c>
      <c r="AA9" s="12">
        <v>0.43114666548859998</v>
      </c>
      <c r="AB9" s="12">
        <v>0.3335408696962</v>
      </c>
      <c r="AC9" s="12">
        <v>0.21794820743750001</v>
      </c>
      <c r="AD9" s="12">
        <v>5.4651776863889993E-2</v>
      </c>
      <c r="AE9" s="12">
        <v>0.2076430707703</v>
      </c>
      <c r="AF9" s="12">
        <v>0.2834530938516</v>
      </c>
      <c r="AG9" s="12">
        <v>0.1211720137233</v>
      </c>
      <c r="AH9" s="12">
        <v>0.1483835461752</v>
      </c>
      <c r="AI9" s="12">
        <v>0</v>
      </c>
      <c r="AJ9" s="12">
        <v>0.1271094118394</v>
      </c>
      <c r="AK9" s="12">
        <v>0.15692630165050001</v>
      </c>
      <c r="AL9" s="8"/>
    </row>
    <row r="10" spans="1:38" x14ac:dyDescent="0.2">
      <c r="A10" s="26"/>
      <c r="B10" s="26"/>
      <c r="C10" s="13">
        <v>252</v>
      </c>
      <c r="D10" s="13">
        <v>58</v>
      </c>
      <c r="E10" s="13">
        <v>68</v>
      </c>
      <c r="F10" s="13">
        <v>56</v>
      </c>
      <c r="G10" s="13">
        <v>70</v>
      </c>
      <c r="H10" s="13">
        <v>22</v>
      </c>
      <c r="I10" s="13">
        <v>35</v>
      </c>
      <c r="J10" s="13">
        <v>43</v>
      </c>
      <c r="K10" s="13">
        <v>59</v>
      </c>
      <c r="L10" s="13">
        <v>68</v>
      </c>
      <c r="M10" s="13">
        <v>152</v>
      </c>
      <c r="N10" s="13">
        <v>83</v>
      </c>
      <c r="O10" s="13">
        <v>86</v>
      </c>
      <c r="P10" s="13">
        <v>38</v>
      </c>
      <c r="Q10" s="13">
        <v>49</v>
      </c>
      <c r="R10" s="13">
        <v>58</v>
      </c>
      <c r="S10" s="13">
        <v>8</v>
      </c>
      <c r="T10" s="13">
        <v>7</v>
      </c>
      <c r="U10" s="13">
        <v>6</v>
      </c>
      <c r="V10" s="13">
        <v>77</v>
      </c>
      <c r="W10" s="13">
        <v>102</v>
      </c>
      <c r="X10" s="13">
        <v>32</v>
      </c>
      <c r="Y10" s="13">
        <v>17</v>
      </c>
      <c r="Z10" s="13">
        <v>4</v>
      </c>
      <c r="AA10" s="13">
        <v>4</v>
      </c>
      <c r="AB10" s="13">
        <v>134</v>
      </c>
      <c r="AC10" s="13">
        <v>25</v>
      </c>
      <c r="AD10" s="13">
        <v>2</v>
      </c>
      <c r="AE10" s="13">
        <v>11</v>
      </c>
      <c r="AF10" s="13">
        <v>16</v>
      </c>
      <c r="AG10" s="13">
        <v>4</v>
      </c>
      <c r="AH10" s="13">
        <v>2</v>
      </c>
      <c r="AI10" s="13">
        <v>0</v>
      </c>
      <c r="AJ10" s="13">
        <v>1</v>
      </c>
      <c r="AK10" s="13">
        <v>57</v>
      </c>
      <c r="AL10" s="8"/>
    </row>
    <row r="11" spans="1:38" x14ac:dyDescent="0.2">
      <c r="A11" s="26"/>
      <c r="B11" s="26"/>
      <c r="C11" s="14" t="s">
        <v>81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 t="s">
        <v>145</v>
      </c>
      <c r="P11" s="15" t="s">
        <v>145</v>
      </c>
      <c r="Q11" s="15" t="s">
        <v>119</v>
      </c>
      <c r="R11" s="15" t="s">
        <v>144</v>
      </c>
      <c r="S11" s="14"/>
      <c r="T11" s="14"/>
      <c r="U11" s="14"/>
      <c r="V11" s="15" t="s">
        <v>152</v>
      </c>
      <c r="W11" s="15" t="s">
        <v>152</v>
      </c>
      <c r="X11" s="15" t="s">
        <v>139</v>
      </c>
      <c r="Y11" s="14"/>
      <c r="Z11" s="14"/>
      <c r="AA11" s="15" t="s">
        <v>139</v>
      </c>
      <c r="AB11" s="15" t="s">
        <v>163</v>
      </c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9"/>
      <c r="B12" s="25" t="s">
        <v>164</v>
      </c>
      <c r="C12" s="12">
        <v>0.1087786473108</v>
      </c>
      <c r="D12" s="12">
        <v>0.1024346483234</v>
      </c>
      <c r="E12" s="12">
        <v>0.1061980689671</v>
      </c>
      <c r="F12" s="12">
        <v>0.12513969606719999</v>
      </c>
      <c r="G12" s="12">
        <v>0.1021717138338</v>
      </c>
      <c r="H12" s="12">
        <v>9.9361232725469997E-2</v>
      </c>
      <c r="I12" s="12">
        <v>0.15983665810600001</v>
      </c>
      <c r="J12" s="12">
        <v>0.1170596011143</v>
      </c>
      <c r="K12" s="12">
        <v>0.1066416003582</v>
      </c>
      <c r="L12" s="12">
        <v>9.0938623348639988E-2</v>
      </c>
      <c r="M12" s="12">
        <v>0.15850644744289999</v>
      </c>
      <c r="N12" s="12">
        <v>6.6990644348300002E-2</v>
      </c>
      <c r="O12" s="12">
        <v>0.19824490214750001</v>
      </c>
      <c r="P12" s="12">
        <v>0.14291842767249999</v>
      </c>
      <c r="Q12" s="12">
        <v>0.15810644337310001</v>
      </c>
      <c r="R12" s="12">
        <v>0.11977193683829999</v>
      </c>
      <c r="S12" s="12">
        <v>1.083889848027E-2</v>
      </c>
      <c r="T12" s="12">
        <v>0</v>
      </c>
      <c r="U12" s="12">
        <v>1.462902185306E-2</v>
      </c>
      <c r="V12" s="12">
        <v>0.2051878483931</v>
      </c>
      <c r="W12" s="12">
        <v>0.12655757635830001</v>
      </c>
      <c r="X12" s="12">
        <v>0.12823486904379999</v>
      </c>
      <c r="Y12" s="12">
        <v>3.2784402645309997E-2</v>
      </c>
      <c r="Z12" s="12">
        <v>1.099074778595E-2</v>
      </c>
      <c r="AA12" s="12">
        <v>0.1767962004277</v>
      </c>
      <c r="AB12" s="12">
        <v>8.9249402426090002E-2</v>
      </c>
      <c r="AC12" s="12">
        <v>0.24740996150649999</v>
      </c>
      <c r="AD12" s="12">
        <v>0.25707327199000002</v>
      </c>
      <c r="AE12" s="12">
        <v>0.15200340232170001</v>
      </c>
      <c r="AF12" s="12">
        <v>8.6738540593519986E-2</v>
      </c>
      <c r="AG12" s="12">
        <v>9.6272639014920003E-2</v>
      </c>
      <c r="AH12" s="12">
        <v>0</v>
      </c>
      <c r="AI12" s="12">
        <v>0</v>
      </c>
      <c r="AJ12" s="12">
        <v>0</v>
      </c>
      <c r="AK12" s="12">
        <v>8.6082332852819993E-2</v>
      </c>
      <c r="AL12" s="8"/>
    </row>
    <row r="13" spans="1:38" x14ac:dyDescent="0.2">
      <c r="A13" s="26"/>
      <c r="B13" s="26"/>
      <c r="C13" s="13">
        <v>128</v>
      </c>
      <c r="D13" s="13">
        <v>31</v>
      </c>
      <c r="E13" s="13">
        <v>29</v>
      </c>
      <c r="F13" s="13">
        <v>36</v>
      </c>
      <c r="G13" s="13">
        <v>32</v>
      </c>
      <c r="H13" s="13">
        <v>12</v>
      </c>
      <c r="I13" s="13">
        <v>23</v>
      </c>
      <c r="J13" s="13">
        <v>27</v>
      </c>
      <c r="K13" s="13">
        <v>27</v>
      </c>
      <c r="L13" s="13">
        <v>34</v>
      </c>
      <c r="M13" s="13">
        <v>100</v>
      </c>
      <c r="N13" s="13">
        <v>26</v>
      </c>
      <c r="O13" s="13">
        <v>54</v>
      </c>
      <c r="P13" s="13">
        <v>15</v>
      </c>
      <c r="Q13" s="13">
        <v>30</v>
      </c>
      <c r="R13" s="13">
        <v>24</v>
      </c>
      <c r="S13" s="13">
        <v>2</v>
      </c>
      <c r="T13" s="13">
        <v>0</v>
      </c>
      <c r="U13" s="13">
        <v>3</v>
      </c>
      <c r="V13" s="13">
        <v>59</v>
      </c>
      <c r="W13" s="13">
        <v>42</v>
      </c>
      <c r="X13" s="13">
        <v>18</v>
      </c>
      <c r="Y13" s="13">
        <v>2</v>
      </c>
      <c r="Z13" s="13">
        <v>2</v>
      </c>
      <c r="AA13" s="13">
        <v>3</v>
      </c>
      <c r="AB13" s="13">
        <v>52</v>
      </c>
      <c r="AC13" s="13">
        <v>28</v>
      </c>
      <c r="AD13" s="13">
        <v>4</v>
      </c>
      <c r="AE13" s="13">
        <v>9</v>
      </c>
      <c r="AF13" s="13">
        <v>8</v>
      </c>
      <c r="AG13" s="13">
        <v>3</v>
      </c>
      <c r="AH13" s="13">
        <v>0</v>
      </c>
      <c r="AI13" s="13">
        <v>0</v>
      </c>
      <c r="AJ13" s="13">
        <v>0</v>
      </c>
      <c r="AK13" s="13">
        <v>24</v>
      </c>
      <c r="AL13" s="8"/>
    </row>
    <row r="14" spans="1:38" x14ac:dyDescent="0.2">
      <c r="A14" s="26"/>
      <c r="B14" s="26"/>
      <c r="C14" s="14" t="s">
        <v>81</v>
      </c>
      <c r="D14" s="14"/>
      <c r="E14" s="14"/>
      <c r="F14" s="14"/>
      <c r="G14" s="14"/>
      <c r="H14" s="14"/>
      <c r="I14" s="14"/>
      <c r="J14" s="14"/>
      <c r="K14" s="14"/>
      <c r="L14" s="14"/>
      <c r="M14" s="15" t="s">
        <v>117</v>
      </c>
      <c r="N14" s="14"/>
      <c r="O14" s="15" t="s">
        <v>119</v>
      </c>
      <c r="P14" s="15" t="s">
        <v>86</v>
      </c>
      <c r="Q14" s="15" t="s">
        <v>119</v>
      </c>
      <c r="R14" s="15" t="s">
        <v>86</v>
      </c>
      <c r="S14" s="14"/>
      <c r="T14" s="14"/>
      <c r="U14" s="14"/>
      <c r="V14" s="15" t="s">
        <v>123</v>
      </c>
      <c r="W14" s="15" t="s">
        <v>123</v>
      </c>
      <c r="X14" s="15" t="s">
        <v>123</v>
      </c>
      <c r="Y14" s="14"/>
      <c r="Z14" s="14"/>
      <c r="AA14" s="15" t="s">
        <v>82</v>
      </c>
      <c r="AB14" s="14"/>
      <c r="AC14" s="15" t="s">
        <v>91</v>
      </c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9"/>
      <c r="B15" s="25" t="s">
        <v>165</v>
      </c>
      <c r="C15" s="12">
        <v>6.6656786138569998E-2</v>
      </c>
      <c r="D15" s="12">
        <v>4.4799055376170002E-2</v>
      </c>
      <c r="E15" s="12">
        <v>6.8460967442610002E-2</v>
      </c>
      <c r="F15" s="12">
        <v>0.10120057133389999</v>
      </c>
      <c r="G15" s="12">
        <v>5.134435427662E-2</v>
      </c>
      <c r="H15" s="12">
        <v>7.6429848789830002E-2</v>
      </c>
      <c r="I15" s="12">
        <v>6.663775734032E-2</v>
      </c>
      <c r="J15" s="12">
        <v>6.2241298910670012E-2</v>
      </c>
      <c r="K15" s="12">
        <v>6.3484669146719991E-2</v>
      </c>
      <c r="L15" s="12">
        <v>6.5492619488649997E-2</v>
      </c>
      <c r="M15" s="12">
        <v>0.1092834707239</v>
      </c>
      <c r="N15" s="12">
        <v>1.745156203888E-2</v>
      </c>
      <c r="O15" s="12">
        <v>0.16096049278050001</v>
      </c>
      <c r="P15" s="12">
        <v>1.2588403905369999E-2</v>
      </c>
      <c r="Q15" s="12">
        <v>4.7096949090669998E-2</v>
      </c>
      <c r="R15" s="12">
        <v>0.1000430116346</v>
      </c>
      <c r="S15" s="12">
        <v>2.1076428938319999E-2</v>
      </c>
      <c r="T15" s="12">
        <v>0</v>
      </c>
      <c r="U15" s="12">
        <v>0</v>
      </c>
      <c r="V15" s="12">
        <v>0.239693973916</v>
      </c>
      <c r="W15" s="12">
        <v>3.098797782769E-2</v>
      </c>
      <c r="X15" s="12">
        <v>4.2866083828990001E-2</v>
      </c>
      <c r="Y15" s="12">
        <v>3.8605868016869998E-3</v>
      </c>
      <c r="Z15" s="12">
        <v>0</v>
      </c>
      <c r="AA15" s="12">
        <v>0</v>
      </c>
      <c r="AB15" s="12">
        <v>5.7961493248630001E-2</v>
      </c>
      <c r="AC15" s="12">
        <v>9.8375333059350006E-2</v>
      </c>
      <c r="AD15" s="12">
        <v>0.1631217944784</v>
      </c>
      <c r="AE15" s="12">
        <v>6.4481616692680002E-2</v>
      </c>
      <c r="AF15" s="12">
        <v>9.7087392810749993E-3</v>
      </c>
      <c r="AG15" s="12">
        <v>0.12503473410669999</v>
      </c>
      <c r="AH15" s="12">
        <v>0.1240650494867</v>
      </c>
      <c r="AI15" s="12">
        <v>9.6913682002620002E-2</v>
      </c>
      <c r="AJ15" s="12">
        <v>0</v>
      </c>
      <c r="AK15" s="12">
        <v>6.3764364420670003E-2</v>
      </c>
      <c r="AL15" s="8"/>
    </row>
    <row r="16" spans="1:38" x14ac:dyDescent="0.2">
      <c r="A16" s="26"/>
      <c r="B16" s="26"/>
      <c r="C16" s="13">
        <v>62</v>
      </c>
      <c r="D16" s="13">
        <v>11</v>
      </c>
      <c r="E16" s="13">
        <v>14</v>
      </c>
      <c r="F16" s="13">
        <v>23</v>
      </c>
      <c r="G16" s="13">
        <v>14</v>
      </c>
      <c r="H16" s="13">
        <v>6</v>
      </c>
      <c r="I16" s="13">
        <v>15</v>
      </c>
      <c r="J16" s="13">
        <v>10</v>
      </c>
      <c r="K16" s="13">
        <v>12</v>
      </c>
      <c r="L16" s="13">
        <v>14</v>
      </c>
      <c r="M16" s="13">
        <v>49</v>
      </c>
      <c r="N16" s="13">
        <v>7</v>
      </c>
      <c r="O16" s="13">
        <v>29</v>
      </c>
      <c r="P16" s="13">
        <v>2</v>
      </c>
      <c r="Q16" s="13">
        <v>10</v>
      </c>
      <c r="R16" s="13">
        <v>20</v>
      </c>
      <c r="S16" s="13">
        <v>1</v>
      </c>
      <c r="T16" s="13">
        <v>0</v>
      </c>
      <c r="U16" s="13">
        <v>0</v>
      </c>
      <c r="V16" s="13">
        <v>38</v>
      </c>
      <c r="W16" s="13">
        <v>12</v>
      </c>
      <c r="X16" s="13">
        <v>8</v>
      </c>
      <c r="Y16" s="13">
        <v>1</v>
      </c>
      <c r="Z16" s="13">
        <v>0</v>
      </c>
      <c r="AA16" s="13">
        <v>0</v>
      </c>
      <c r="AB16" s="13">
        <v>27</v>
      </c>
      <c r="AC16" s="13">
        <v>7</v>
      </c>
      <c r="AD16" s="13">
        <v>4</v>
      </c>
      <c r="AE16" s="13">
        <v>3</v>
      </c>
      <c r="AF16" s="13">
        <v>1</v>
      </c>
      <c r="AG16" s="13">
        <v>3</v>
      </c>
      <c r="AH16" s="13">
        <v>1</v>
      </c>
      <c r="AI16" s="13">
        <v>1</v>
      </c>
      <c r="AJ16" s="13">
        <v>0</v>
      </c>
      <c r="AK16" s="13">
        <v>15</v>
      </c>
      <c r="AL16" s="8"/>
    </row>
    <row r="17" spans="1:38" x14ac:dyDescent="0.2">
      <c r="A17" s="26"/>
      <c r="B17" s="26"/>
      <c r="C17" s="14" t="s">
        <v>81</v>
      </c>
      <c r="D17" s="14"/>
      <c r="E17" s="14"/>
      <c r="F17" s="14"/>
      <c r="G17" s="14"/>
      <c r="H17" s="14"/>
      <c r="I17" s="14"/>
      <c r="J17" s="14"/>
      <c r="K17" s="14"/>
      <c r="L17" s="14"/>
      <c r="M17" s="15" t="s">
        <v>83</v>
      </c>
      <c r="N17" s="14"/>
      <c r="O17" s="15" t="s">
        <v>166</v>
      </c>
      <c r="P17" s="14"/>
      <c r="Q17" s="14"/>
      <c r="R17" s="14"/>
      <c r="S17" s="14"/>
      <c r="T17" s="14"/>
      <c r="U17" s="14"/>
      <c r="V17" s="15" t="s">
        <v>167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8"/>
    </row>
    <row r="18" spans="1:38" x14ac:dyDescent="0.2">
      <c r="A18" s="29"/>
      <c r="B18" s="25" t="s">
        <v>125</v>
      </c>
      <c r="C18" s="12">
        <v>1.186086789125E-2</v>
      </c>
      <c r="D18" s="12">
        <v>4.9460768798060004E-3</v>
      </c>
      <c r="E18" s="12">
        <v>2.254700283375E-2</v>
      </c>
      <c r="F18" s="12">
        <v>1.6008471250669998E-2</v>
      </c>
      <c r="G18" s="12">
        <v>1.759443453519E-3</v>
      </c>
      <c r="H18" s="12">
        <v>0</v>
      </c>
      <c r="I18" s="12">
        <v>1.9101312789899998E-2</v>
      </c>
      <c r="J18" s="12">
        <v>2.240299834057E-3</v>
      </c>
      <c r="K18" s="12">
        <v>1.5201370595509999E-2</v>
      </c>
      <c r="L18" s="12">
        <v>7.4135444935320002E-3</v>
      </c>
      <c r="M18" s="12">
        <v>1.065706305186E-2</v>
      </c>
      <c r="N18" s="12">
        <v>1.0234587946490001E-2</v>
      </c>
      <c r="O18" s="12">
        <v>8.0478156409889996E-3</v>
      </c>
      <c r="P18" s="12">
        <v>1.9459495709449999E-2</v>
      </c>
      <c r="Q18" s="12">
        <v>1.744851021122E-2</v>
      </c>
      <c r="R18" s="12">
        <v>2.46857241134E-2</v>
      </c>
      <c r="S18" s="12">
        <v>0</v>
      </c>
      <c r="T18" s="12">
        <v>0</v>
      </c>
      <c r="U18" s="12">
        <v>0</v>
      </c>
      <c r="V18" s="12">
        <v>1.5921586503620001E-2</v>
      </c>
      <c r="W18" s="12">
        <v>1.2041509145080001E-2</v>
      </c>
      <c r="X18" s="12">
        <v>1.527288227108E-2</v>
      </c>
      <c r="Y18" s="12">
        <v>0</v>
      </c>
      <c r="Z18" s="12">
        <v>0</v>
      </c>
      <c r="AA18" s="12">
        <v>4.2318590021080002E-2</v>
      </c>
      <c r="AB18" s="12">
        <v>8.3420926068369997E-3</v>
      </c>
      <c r="AC18" s="12">
        <v>6.6623978295160006E-3</v>
      </c>
      <c r="AD18" s="12">
        <v>0</v>
      </c>
      <c r="AE18" s="12">
        <v>0</v>
      </c>
      <c r="AF18" s="12">
        <v>2.001600436325E-2</v>
      </c>
      <c r="AG18" s="12">
        <v>0</v>
      </c>
      <c r="AH18" s="12">
        <v>0</v>
      </c>
      <c r="AI18" s="12">
        <v>6.3098525934979999E-2</v>
      </c>
      <c r="AJ18" s="12">
        <v>0</v>
      </c>
      <c r="AK18" s="12">
        <v>1.7249254123059998E-2</v>
      </c>
      <c r="AL18" s="8"/>
    </row>
    <row r="19" spans="1:38" x14ac:dyDescent="0.2">
      <c r="A19" s="26"/>
      <c r="B19" s="26"/>
      <c r="C19" s="13">
        <v>14</v>
      </c>
      <c r="D19" s="13">
        <v>1</v>
      </c>
      <c r="E19" s="13">
        <v>9</v>
      </c>
      <c r="F19" s="13">
        <v>3</v>
      </c>
      <c r="G19" s="13">
        <v>1</v>
      </c>
      <c r="H19" s="13">
        <v>0</v>
      </c>
      <c r="I19" s="13">
        <v>4</v>
      </c>
      <c r="J19" s="13">
        <v>1</v>
      </c>
      <c r="K19" s="13">
        <v>3</v>
      </c>
      <c r="L19" s="13">
        <v>2</v>
      </c>
      <c r="M19" s="13">
        <v>6</v>
      </c>
      <c r="N19" s="13">
        <v>6</v>
      </c>
      <c r="O19" s="13">
        <v>3</v>
      </c>
      <c r="P19" s="13">
        <v>2</v>
      </c>
      <c r="Q19" s="13">
        <v>2</v>
      </c>
      <c r="R19" s="13">
        <v>7</v>
      </c>
      <c r="S19" s="13">
        <v>0</v>
      </c>
      <c r="T19" s="13">
        <v>0</v>
      </c>
      <c r="U19" s="13">
        <v>0</v>
      </c>
      <c r="V19" s="13">
        <v>5</v>
      </c>
      <c r="W19" s="13">
        <v>3</v>
      </c>
      <c r="X19" s="13">
        <v>3</v>
      </c>
      <c r="Y19" s="13">
        <v>0</v>
      </c>
      <c r="Z19" s="13">
        <v>0</v>
      </c>
      <c r="AA19" s="13">
        <v>1</v>
      </c>
      <c r="AB19" s="13">
        <v>4</v>
      </c>
      <c r="AC19" s="13">
        <v>2</v>
      </c>
      <c r="AD19" s="13">
        <v>0</v>
      </c>
      <c r="AE19" s="13">
        <v>0</v>
      </c>
      <c r="AF19" s="13">
        <v>1</v>
      </c>
      <c r="AG19" s="13">
        <v>0</v>
      </c>
      <c r="AH19" s="13">
        <v>0</v>
      </c>
      <c r="AI19" s="13">
        <v>1</v>
      </c>
      <c r="AJ19" s="13">
        <v>0</v>
      </c>
      <c r="AK19" s="13">
        <v>6</v>
      </c>
      <c r="AL19" s="8"/>
    </row>
    <row r="20" spans="1:38" x14ac:dyDescent="0.2">
      <c r="A20" s="26"/>
      <c r="B20" s="26"/>
      <c r="C20" s="14" t="s">
        <v>81</v>
      </c>
      <c r="D20" s="14"/>
      <c r="E20" s="15" t="s">
        <v>139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8"/>
    </row>
    <row r="21" spans="1:38" x14ac:dyDescent="0.2">
      <c r="A21" s="29"/>
      <c r="B21" s="25" t="s">
        <v>27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1</v>
      </c>
      <c r="AH21" s="12">
        <v>1</v>
      </c>
      <c r="AI21" s="12">
        <v>1</v>
      </c>
      <c r="AJ21" s="12">
        <v>1</v>
      </c>
      <c r="AK21" s="12">
        <v>1</v>
      </c>
      <c r="AL21" s="8"/>
    </row>
    <row r="22" spans="1:38" x14ac:dyDescent="0.2">
      <c r="A22" s="26"/>
      <c r="B22" s="26"/>
      <c r="C22" s="13">
        <v>991</v>
      </c>
      <c r="D22" s="13">
        <v>210</v>
      </c>
      <c r="E22" s="13">
        <v>293</v>
      </c>
      <c r="F22" s="13">
        <v>232</v>
      </c>
      <c r="G22" s="13">
        <v>256</v>
      </c>
      <c r="H22" s="13">
        <v>94</v>
      </c>
      <c r="I22" s="13">
        <v>158</v>
      </c>
      <c r="J22" s="13">
        <v>156</v>
      </c>
      <c r="K22" s="13">
        <v>206</v>
      </c>
      <c r="L22" s="13">
        <v>289</v>
      </c>
      <c r="M22" s="13">
        <v>557</v>
      </c>
      <c r="N22" s="13">
        <v>373</v>
      </c>
      <c r="O22" s="13">
        <v>246</v>
      </c>
      <c r="P22" s="13">
        <v>109</v>
      </c>
      <c r="Q22" s="13">
        <v>144</v>
      </c>
      <c r="R22" s="13">
        <v>222</v>
      </c>
      <c r="S22" s="13">
        <v>108</v>
      </c>
      <c r="T22" s="13">
        <v>41</v>
      </c>
      <c r="U22" s="13">
        <v>121</v>
      </c>
      <c r="V22" s="13">
        <v>238</v>
      </c>
      <c r="W22" s="13">
        <v>281</v>
      </c>
      <c r="X22" s="13">
        <v>158</v>
      </c>
      <c r="Y22" s="13">
        <v>181</v>
      </c>
      <c r="Z22" s="13">
        <v>68</v>
      </c>
      <c r="AA22" s="13">
        <v>12</v>
      </c>
      <c r="AB22" s="13">
        <v>418</v>
      </c>
      <c r="AC22" s="13">
        <v>107</v>
      </c>
      <c r="AD22" s="13">
        <v>19</v>
      </c>
      <c r="AE22" s="13">
        <v>45</v>
      </c>
      <c r="AF22" s="13">
        <v>58</v>
      </c>
      <c r="AG22" s="13">
        <v>25</v>
      </c>
      <c r="AH22" s="13">
        <v>5</v>
      </c>
      <c r="AI22" s="13">
        <v>13</v>
      </c>
      <c r="AJ22" s="13">
        <v>4</v>
      </c>
      <c r="AK22" s="13">
        <v>297</v>
      </c>
      <c r="AL22" s="8"/>
    </row>
    <row r="23" spans="1:38" x14ac:dyDescent="0.2">
      <c r="A23" s="26"/>
      <c r="B23" s="26"/>
      <c r="C23" s="14" t="s">
        <v>81</v>
      </c>
      <c r="D23" s="14" t="s">
        <v>81</v>
      </c>
      <c r="E23" s="14" t="s">
        <v>81</v>
      </c>
      <c r="F23" s="14" t="s">
        <v>81</v>
      </c>
      <c r="G23" s="14" t="s">
        <v>81</v>
      </c>
      <c r="H23" s="14" t="s">
        <v>81</v>
      </c>
      <c r="I23" s="14" t="s">
        <v>81</v>
      </c>
      <c r="J23" s="14" t="s">
        <v>81</v>
      </c>
      <c r="K23" s="14" t="s">
        <v>81</v>
      </c>
      <c r="L23" s="14" t="s">
        <v>81</v>
      </c>
      <c r="M23" s="14" t="s">
        <v>81</v>
      </c>
      <c r="N23" s="14" t="s">
        <v>81</v>
      </c>
      <c r="O23" s="14" t="s">
        <v>81</v>
      </c>
      <c r="P23" s="14" t="s">
        <v>81</v>
      </c>
      <c r="Q23" s="14" t="s">
        <v>81</v>
      </c>
      <c r="R23" s="14" t="s">
        <v>81</v>
      </c>
      <c r="S23" s="14" t="s">
        <v>81</v>
      </c>
      <c r="T23" s="14" t="s">
        <v>81</v>
      </c>
      <c r="U23" s="14" t="s">
        <v>81</v>
      </c>
      <c r="V23" s="14" t="s">
        <v>81</v>
      </c>
      <c r="W23" s="14" t="s">
        <v>81</v>
      </c>
      <c r="X23" s="14" t="s">
        <v>81</v>
      </c>
      <c r="Y23" s="14" t="s">
        <v>81</v>
      </c>
      <c r="Z23" s="14" t="s">
        <v>81</v>
      </c>
      <c r="AA23" s="14" t="s">
        <v>81</v>
      </c>
      <c r="AB23" s="14" t="s">
        <v>81</v>
      </c>
      <c r="AC23" s="14" t="s">
        <v>81</v>
      </c>
      <c r="AD23" s="14" t="s">
        <v>81</v>
      </c>
      <c r="AE23" s="14" t="s">
        <v>81</v>
      </c>
      <c r="AF23" s="14" t="s">
        <v>81</v>
      </c>
      <c r="AG23" s="14" t="s">
        <v>81</v>
      </c>
      <c r="AH23" s="14" t="s">
        <v>81</v>
      </c>
      <c r="AI23" s="14" t="s">
        <v>81</v>
      </c>
      <c r="AJ23" s="14" t="s">
        <v>81</v>
      </c>
      <c r="AK23" s="14" t="s">
        <v>81</v>
      </c>
      <c r="AL23" s="8"/>
    </row>
    <row r="24" spans="1:38" x14ac:dyDescent="0.2">
      <c r="A24" s="16" t="s">
        <v>168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8" x14ac:dyDescent="0.2">
      <c r="A25" s="18" t="s">
        <v>101</v>
      </c>
    </row>
  </sheetData>
  <mergeCells count="16">
    <mergeCell ref="AB3:AK3"/>
    <mergeCell ref="AI2:AK2"/>
    <mergeCell ref="A2:C2"/>
    <mergeCell ref="A3:B5"/>
    <mergeCell ref="B6:B8"/>
    <mergeCell ref="A6:A23"/>
    <mergeCell ref="D3:G3"/>
    <mergeCell ref="H3:L3"/>
    <mergeCell ref="M3:N3"/>
    <mergeCell ref="O3:U3"/>
    <mergeCell ref="V3:AA3"/>
    <mergeCell ref="B9:B11"/>
    <mergeCell ref="B12:B14"/>
    <mergeCell ref="B15:B17"/>
    <mergeCell ref="B18:B20"/>
    <mergeCell ref="B21:B23"/>
  </mergeCells>
  <hyperlinks>
    <hyperlink ref="A1" location="'TOC'!A1:A1" display="Back to TOC" xr:uid="{00000000-0004-0000-05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1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174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26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6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6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175</v>
      </c>
      <c r="B6" s="25" t="s">
        <v>102</v>
      </c>
      <c r="C6" s="12">
        <v>0.40890849305940002</v>
      </c>
      <c r="D6" s="12">
        <v>0.3825183465882</v>
      </c>
      <c r="E6" s="12">
        <v>0.36256077136129999</v>
      </c>
      <c r="F6" s="12">
        <v>0.4217948111682</v>
      </c>
      <c r="G6" s="12">
        <v>0.4707638342994</v>
      </c>
      <c r="H6" s="12">
        <v>0.21853273108330001</v>
      </c>
      <c r="I6" s="12">
        <v>0.39766003754439999</v>
      </c>
      <c r="J6" s="12">
        <v>0.46199527646729999</v>
      </c>
      <c r="K6" s="12">
        <v>0.4672220037491</v>
      </c>
      <c r="L6" s="12">
        <v>0.53636068240820001</v>
      </c>
      <c r="M6" s="12">
        <v>0.52368370075939996</v>
      </c>
      <c r="N6" s="12">
        <v>0.28698114416440001</v>
      </c>
      <c r="O6" s="12">
        <v>0.45197888939750003</v>
      </c>
      <c r="P6" s="12">
        <v>0.45585765606</v>
      </c>
      <c r="Q6" s="12">
        <v>0.42289505569160002</v>
      </c>
      <c r="R6" s="12">
        <v>0.3989513153548</v>
      </c>
      <c r="S6" s="12">
        <v>0.42973423205939998</v>
      </c>
      <c r="T6" s="12">
        <v>0.2048497520924</v>
      </c>
      <c r="U6" s="12">
        <v>0.38308843308259999</v>
      </c>
      <c r="V6" s="12">
        <v>0.40262532652110011</v>
      </c>
      <c r="W6" s="12">
        <v>0.4717854153578</v>
      </c>
      <c r="X6" s="12">
        <v>0.416640867942</v>
      </c>
      <c r="Y6" s="12">
        <v>0.40479400460539999</v>
      </c>
      <c r="Z6" s="12">
        <v>0.27123100196470001</v>
      </c>
      <c r="AA6" s="12">
        <v>0.1512284779833</v>
      </c>
      <c r="AB6" s="12">
        <v>0.4225467410098</v>
      </c>
      <c r="AC6" s="12">
        <v>0.48537224610410001</v>
      </c>
      <c r="AD6" s="12">
        <v>0.31483208551660002</v>
      </c>
      <c r="AE6" s="12">
        <v>0.47087055602860001</v>
      </c>
      <c r="AF6" s="12">
        <v>0.53085313174580007</v>
      </c>
      <c r="AG6" s="12">
        <v>0.44642731529680002</v>
      </c>
      <c r="AH6" s="12">
        <v>0.1483835461752</v>
      </c>
      <c r="AI6" s="12">
        <v>8.1965710374709996E-2</v>
      </c>
      <c r="AJ6" s="12">
        <v>0.45687221076779999</v>
      </c>
      <c r="AK6" s="12">
        <v>0.36506144301659998</v>
      </c>
      <c r="AL6" s="8"/>
    </row>
    <row r="7" spans="1:38" x14ac:dyDescent="0.2">
      <c r="A7" s="26"/>
      <c r="B7" s="26"/>
      <c r="C7" s="13">
        <v>485</v>
      </c>
      <c r="D7" s="13">
        <v>102</v>
      </c>
      <c r="E7" s="13">
        <v>129</v>
      </c>
      <c r="F7" s="13">
        <v>121</v>
      </c>
      <c r="G7" s="13">
        <v>133</v>
      </c>
      <c r="H7" s="13">
        <v>27</v>
      </c>
      <c r="I7" s="13">
        <v>68</v>
      </c>
      <c r="J7" s="13">
        <v>85</v>
      </c>
      <c r="K7" s="13">
        <v>108</v>
      </c>
      <c r="L7" s="13">
        <v>159</v>
      </c>
      <c r="M7" s="13">
        <v>325</v>
      </c>
      <c r="N7" s="13">
        <v>135</v>
      </c>
      <c r="O7" s="13">
        <v>134</v>
      </c>
      <c r="P7" s="13">
        <v>53</v>
      </c>
      <c r="Q7" s="13">
        <v>84</v>
      </c>
      <c r="R7" s="13">
        <v>88</v>
      </c>
      <c r="S7" s="13">
        <v>62</v>
      </c>
      <c r="T7" s="13">
        <v>15</v>
      </c>
      <c r="U7" s="13">
        <v>49</v>
      </c>
      <c r="V7" s="13">
        <v>120</v>
      </c>
      <c r="W7" s="13">
        <v>159</v>
      </c>
      <c r="X7" s="13">
        <v>69</v>
      </c>
      <c r="Y7" s="13">
        <v>89</v>
      </c>
      <c r="Z7" s="13">
        <v>22</v>
      </c>
      <c r="AA7" s="13">
        <v>3</v>
      </c>
      <c r="AB7" s="13">
        <v>221</v>
      </c>
      <c r="AC7" s="13">
        <v>68</v>
      </c>
      <c r="AD7" s="13">
        <v>6</v>
      </c>
      <c r="AE7" s="13">
        <v>24</v>
      </c>
      <c r="AF7" s="13">
        <v>33</v>
      </c>
      <c r="AG7" s="13">
        <v>13</v>
      </c>
      <c r="AH7" s="13">
        <v>2</v>
      </c>
      <c r="AI7" s="13">
        <v>2</v>
      </c>
      <c r="AJ7" s="13">
        <v>2</v>
      </c>
      <c r="AK7" s="13">
        <v>114</v>
      </c>
      <c r="AL7" s="8"/>
    </row>
    <row r="8" spans="1:38" x14ac:dyDescent="0.2">
      <c r="A8" s="26"/>
      <c r="B8" s="26"/>
      <c r="C8" s="14" t="s">
        <v>81</v>
      </c>
      <c r="D8" s="14"/>
      <c r="E8" s="14"/>
      <c r="F8" s="14"/>
      <c r="G8" s="14"/>
      <c r="H8" s="14"/>
      <c r="I8" s="14"/>
      <c r="J8" s="15" t="s">
        <v>91</v>
      </c>
      <c r="K8" s="15" t="s">
        <v>91</v>
      </c>
      <c r="L8" s="15" t="s">
        <v>97</v>
      </c>
      <c r="M8" s="15" t="s">
        <v>83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9"/>
      <c r="B9" s="25" t="s">
        <v>106</v>
      </c>
      <c r="C9" s="12">
        <v>0.59109150694059998</v>
      </c>
      <c r="D9" s="12">
        <v>0.61748165341179995</v>
      </c>
      <c r="E9" s="12">
        <v>0.63743922863869995</v>
      </c>
      <c r="F9" s="12">
        <v>0.57820518883180005</v>
      </c>
      <c r="G9" s="12">
        <v>0.52923616570059995</v>
      </c>
      <c r="H9" s="12">
        <v>0.78146726891670004</v>
      </c>
      <c r="I9" s="12">
        <v>0.60233996245559995</v>
      </c>
      <c r="J9" s="12">
        <v>0.53800472353270001</v>
      </c>
      <c r="K9" s="12">
        <v>0.53277799625099997</v>
      </c>
      <c r="L9" s="12">
        <v>0.46363931759179999</v>
      </c>
      <c r="M9" s="12">
        <v>0.47631629924059998</v>
      </c>
      <c r="N9" s="12">
        <v>0.71301885583559999</v>
      </c>
      <c r="O9" s="12">
        <v>0.54802111060250003</v>
      </c>
      <c r="P9" s="12">
        <v>0.54414234393999994</v>
      </c>
      <c r="Q9" s="12">
        <v>0.57710494430839998</v>
      </c>
      <c r="R9" s="12">
        <v>0.6010486846452</v>
      </c>
      <c r="S9" s="12">
        <v>0.57026576794060002</v>
      </c>
      <c r="T9" s="12">
        <v>0.79515024790759992</v>
      </c>
      <c r="U9" s="12">
        <v>0.61691156691740001</v>
      </c>
      <c r="V9" s="12">
        <v>0.59737467347889994</v>
      </c>
      <c r="W9" s="12">
        <v>0.52821458464220006</v>
      </c>
      <c r="X9" s="12">
        <v>0.58335913205799994</v>
      </c>
      <c r="Y9" s="12">
        <v>0.59520599539460006</v>
      </c>
      <c r="Z9" s="12">
        <v>0.72876899803529993</v>
      </c>
      <c r="AA9" s="12">
        <v>0.84877152201670003</v>
      </c>
      <c r="AB9" s="12">
        <v>0.57745325899020006</v>
      </c>
      <c r="AC9" s="12">
        <v>0.51462775389589999</v>
      </c>
      <c r="AD9" s="12">
        <v>0.68516791448339998</v>
      </c>
      <c r="AE9" s="12">
        <v>0.52912944397140005</v>
      </c>
      <c r="AF9" s="12">
        <v>0.46914686825419999</v>
      </c>
      <c r="AG9" s="12">
        <v>0.55357268470319998</v>
      </c>
      <c r="AH9" s="12">
        <v>0.8516164538248</v>
      </c>
      <c r="AI9" s="12">
        <v>0.91803428962530009</v>
      </c>
      <c r="AJ9" s="12">
        <v>0.54312778923220006</v>
      </c>
      <c r="AK9" s="12">
        <v>0.63493855698339996</v>
      </c>
      <c r="AL9" s="8"/>
    </row>
    <row r="10" spans="1:38" x14ac:dyDescent="0.2">
      <c r="A10" s="26"/>
      <c r="B10" s="26"/>
      <c r="C10" s="13">
        <v>501</v>
      </c>
      <c r="D10" s="13">
        <v>109</v>
      </c>
      <c r="E10" s="13">
        <v>163</v>
      </c>
      <c r="F10" s="13">
        <v>109</v>
      </c>
      <c r="G10" s="13">
        <v>120</v>
      </c>
      <c r="H10" s="13">
        <v>66</v>
      </c>
      <c r="I10" s="13">
        <v>90</v>
      </c>
      <c r="J10" s="13">
        <v>71</v>
      </c>
      <c r="K10" s="13">
        <v>98</v>
      </c>
      <c r="L10" s="13">
        <v>129</v>
      </c>
      <c r="M10" s="13">
        <v>229</v>
      </c>
      <c r="N10" s="13">
        <v>238</v>
      </c>
      <c r="O10" s="13">
        <v>112</v>
      </c>
      <c r="P10" s="13">
        <v>55</v>
      </c>
      <c r="Q10" s="13">
        <v>60</v>
      </c>
      <c r="R10" s="13">
        <v>131</v>
      </c>
      <c r="S10" s="13">
        <v>46</v>
      </c>
      <c r="T10" s="13">
        <v>26</v>
      </c>
      <c r="U10" s="13">
        <v>71</v>
      </c>
      <c r="V10" s="13">
        <v>118</v>
      </c>
      <c r="W10" s="13">
        <v>122</v>
      </c>
      <c r="X10" s="13">
        <v>87</v>
      </c>
      <c r="Y10" s="13">
        <v>92</v>
      </c>
      <c r="Z10" s="13">
        <v>45</v>
      </c>
      <c r="AA10" s="13">
        <v>9</v>
      </c>
      <c r="AB10" s="13">
        <v>196</v>
      </c>
      <c r="AC10" s="13">
        <v>38</v>
      </c>
      <c r="AD10" s="13">
        <v>13</v>
      </c>
      <c r="AE10" s="13">
        <v>21</v>
      </c>
      <c r="AF10" s="13">
        <v>25</v>
      </c>
      <c r="AG10" s="13">
        <v>12</v>
      </c>
      <c r="AH10" s="13">
        <v>3</v>
      </c>
      <c r="AI10" s="13">
        <v>11</v>
      </c>
      <c r="AJ10" s="13">
        <v>2</v>
      </c>
      <c r="AK10" s="13">
        <v>180</v>
      </c>
      <c r="AL10" s="8"/>
    </row>
    <row r="11" spans="1:38" x14ac:dyDescent="0.2">
      <c r="A11" s="26"/>
      <c r="B11" s="26"/>
      <c r="C11" s="14" t="s">
        <v>81</v>
      </c>
      <c r="D11" s="14"/>
      <c r="E11" s="14"/>
      <c r="F11" s="14"/>
      <c r="G11" s="14"/>
      <c r="H11" s="15" t="s">
        <v>176</v>
      </c>
      <c r="I11" s="14"/>
      <c r="J11" s="14"/>
      <c r="K11" s="14"/>
      <c r="L11" s="14"/>
      <c r="M11" s="14"/>
      <c r="N11" s="15" t="s">
        <v>97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9"/>
      <c r="B12" s="25" t="s">
        <v>27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v>1</v>
      </c>
      <c r="AJ12" s="12">
        <v>1</v>
      </c>
      <c r="AK12" s="12">
        <v>1</v>
      </c>
      <c r="AL12" s="8"/>
    </row>
    <row r="13" spans="1:38" x14ac:dyDescent="0.2">
      <c r="A13" s="26"/>
      <c r="B13" s="26"/>
      <c r="C13" s="13">
        <v>986</v>
      </c>
      <c r="D13" s="13">
        <v>211</v>
      </c>
      <c r="E13" s="13">
        <v>292</v>
      </c>
      <c r="F13" s="13">
        <v>230</v>
      </c>
      <c r="G13" s="13">
        <v>253</v>
      </c>
      <c r="H13" s="13">
        <v>93</v>
      </c>
      <c r="I13" s="13">
        <v>158</v>
      </c>
      <c r="J13" s="13">
        <v>156</v>
      </c>
      <c r="K13" s="13">
        <v>206</v>
      </c>
      <c r="L13" s="13">
        <v>288</v>
      </c>
      <c r="M13" s="13">
        <v>554</v>
      </c>
      <c r="N13" s="13">
        <v>373</v>
      </c>
      <c r="O13" s="13">
        <v>246</v>
      </c>
      <c r="P13" s="13">
        <v>108</v>
      </c>
      <c r="Q13" s="13">
        <v>144</v>
      </c>
      <c r="R13" s="13">
        <v>219</v>
      </c>
      <c r="S13" s="13">
        <v>108</v>
      </c>
      <c r="T13" s="13">
        <v>41</v>
      </c>
      <c r="U13" s="13">
        <v>120</v>
      </c>
      <c r="V13" s="13">
        <v>238</v>
      </c>
      <c r="W13" s="13">
        <v>281</v>
      </c>
      <c r="X13" s="13">
        <v>156</v>
      </c>
      <c r="Y13" s="13">
        <v>181</v>
      </c>
      <c r="Z13" s="13">
        <v>67</v>
      </c>
      <c r="AA13" s="13">
        <v>12</v>
      </c>
      <c r="AB13" s="13">
        <v>417</v>
      </c>
      <c r="AC13" s="13">
        <v>106</v>
      </c>
      <c r="AD13" s="13">
        <v>19</v>
      </c>
      <c r="AE13" s="13">
        <v>45</v>
      </c>
      <c r="AF13" s="13">
        <v>58</v>
      </c>
      <c r="AG13" s="13">
        <v>25</v>
      </c>
      <c r="AH13" s="13">
        <v>5</v>
      </c>
      <c r="AI13" s="13">
        <v>13</v>
      </c>
      <c r="AJ13" s="13">
        <v>4</v>
      </c>
      <c r="AK13" s="13">
        <v>294</v>
      </c>
      <c r="AL13" s="8"/>
    </row>
    <row r="14" spans="1:38" x14ac:dyDescent="0.2">
      <c r="A14" s="26"/>
      <c r="B14" s="26"/>
      <c r="C14" s="14" t="s">
        <v>81</v>
      </c>
      <c r="D14" s="14" t="s">
        <v>81</v>
      </c>
      <c r="E14" s="14" t="s">
        <v>81</v>
      </c>
      <c r="F14" s="14" t="s">
        <v>81</v>
      </c>
      <c r="G14" s="14" t="s">
        <v>81</v>
      </c>
      <c r="H14" s="14" t="s">
        <v>81</v>
      </c>
      <c r="I14" s="14" t="s">
        <v>81</v>
      </c>
      <c r="J14" s="14" t="s">
        <v>81</v>
      </c>
      <c r="K14" s="14" t="s">
        <v>81</v>
      </c>
      <c r="L14" s="14" t="s">
        <v>81</v>
      </c>
      <c r="M14" s="14" t="s">
        <v>81</v>
      </c>
      <c r="N14" s="14" t="s">
        <v>81</v>
      </c>
      <c r="O14" s="14" t="s">
        <v>81</v>
      </c>
      <c r="P14" s="14" t="s">
        <v>81</v>
      </c>
      <c r="Q14" s="14" t="s">
        <v>81</v>
      </c>
      <c r="R14" s="14" t="s">
        <v>81</v>
      </c>
      <c r="S14" s="14" t="s">
        <v>81</v>
      </c>
      <c r="T14" s="14" t="s">
        <v>81</v>
      </c>
      <c r="U14" s="14" t="s">
        <v>81</v>
      </c>
      <c r="V14" s="14" t="s">
        <v>81</v>
      </c>
      <c r="W14" s="14" t="s">
        <v>81</v>
      </c>
      <c r="X14" s="14" t="s">
        <v>81</v>
      </c>
      <c r="Y14" s="14" t="s">
        <v>81</v>
      </c>
      <c r="Z14" s="14" t="s">
        <v>81</v>
      </c>
      <c r="AA14" s="14" t="s">
        <v>81</v>
      </c>
      <c r="AB14" s="14" t="s">
        <v>81</v>
      </c>
      <c r="AC14" s="14" t="s">
        <v>81</v>
      </c>
      <c r="AD14" s="14" t="s">
        <v>81</v>
      </c>
      <c r="AE14" s="14" t="s">
        <v>81</v>
      </c>
      <c r="AF14" s="14" t="s">
        <v>81</v>
      </c>
      <c r="AG14" s="14" t="s">
        <v>81</v>
      </c>
      <c r="AH14" s="14" t="s">
        <v>81</v>
      </c>
      <c r="AI14" s="14" t="s">
        <v>81</v>
      </c>
      <c r="AJ14" s="14" t="s">
        <v>81</v>
      </c>
      <c r="AK14" s="14" t="s">
        <v>81</v>
      </c>
      <c r="AL14" s="8"/>
    </row>
    <row r="15" spans="1:38" x14ac:dyDescent="0.2">
      <c r="A15" s="16" t="s">
        <v>177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8" x14ac:dyDescent="0.2">
      <c r="A16" s="18" t="s">
        <v>101</v>
      </c>
    </row>
  </sheetData>
  <mergeCells count="13">
    <mergeCell ref="B9:B11"/>
    <mergeCell ref="B12:B14"/>
    <mergeCell ref="A6:A14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B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1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178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179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6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6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180</v>
      </c>
      <c r="B6" s="25" t="s">
        <v>102</v>
      </c>
      <c r="C6" s="12">
        <v>0.87482504183090004</v>
      </c>
      <c r="D6" s="12">
        <v>0.81103887662009999</v>
      </c>
      <c r="E6" s="12">
        <v>0.8415782245633</v>
      </c>
      <c r="F6" s="12">
        <v>0.88533924509779993</v>
      </c>
      <c r="G6" s="12">
        <v>0.93695907520809996</v>
      </c>
      <c r="H6" s="12">
        <v>0.71373294840629997</v>
      </c>
      <c r="I6" s="12">
        <v>0.92742715386849994</v>
      </c>
      <c r="J6" s="12">
        <v>0.82070045910229994</v>
      </c>
      <c r="K6" s="12">
        <v>0.85673713816670005</v>
      </c>
      <c r="L6" s="12">
        <v>0.95813404757440002</v>
      </c>
      <c r="M6" s="12">
        <v>0.86698860307149994</v>
      </c>
      <c r="N6" s="12">
        <v>0.89664276730780001</v>
      </c>
      <c r="O6" s="12">
        <v>0.90138121193299992</v>
      </c>
      <c r="P6" s="12">
        <v>0.85121358382439993</v>
      </c>
      <c r="Q6" s="12">
        <v>0.89073960769880001</v>
      </c>
      <c r="R6" s="12">
        <v>0.93273921722539999</v>
      </c>
      <c r="S6" s="12">
        <v>0.88621263940880002</v>
      </c>
      <c r="T6" s="12">
        <v>0.87228561400670002</v>
      </c>
      <c r="U6" s="12">
        <v>0.70982258138199994</v>
      </c>
      <c r="V6" s="12">
        <v>0.85711537056469989</v>
      </c>
      <c r="W6" s="12">
        <v>0.9047467816061</v>
      </c>
      <c r="X6" s="12">
        <v>0.94017988520310003</v>
      </c>
      <c r="Y6" s="12">
        <v>0.82265317355990009</v>
      </c>
      <c r="Z6" s="12">
        <v>0.75921071668460005</v>
      </c>
      <c r="AA6" s="12">
        <v>1</v>
      </c>
      <c r="AB6" s="12">
        <v>0.90342679739589993</v>
      </c>
      <c r="AC6" s="12">
        <v>0.85116536340100002</v>
      </c>
      <c r="AD6" s="12">
        <v>1</v>
      </c>
      <c r="AE6" s="12">
        <v>0.83588316271959995</v>
      </c>
      <c r="AF6" s="12">
        <v>0.9591679770378001</v>
      </c>
      <c r="AG6" s="12">
        <v>0.63016643893830004</v>
      </c>
      <c r="AH6" s="12">
        <v>1</v>
      </c>
      <c r="AI6" s="12">
        <v>1</v>
      </c>
      <c r="AJ6" s="12">
        <v>1</v>
      </c>
      <c r="AK6" s="12">
        <v>0.84664798387649998</v>
      </c>
      <c r="AL6" s="8"/>
    </row>
    <row r="7" spans="1:38" x14ac:dyDescent="0.2">
      <c r="A7" s="26"/>
      <c r="B7" s="26"/>
      <c r="C7" s="13">
        <v>430</v>
      </c>
      <c r="D7" s="13">
        <v>83</v>
      </c>
      <c r="E7" s="13">
        <v>114</v>
      </c>
      <c r="F7" s="13">
        <v>109</v>
      </c>
      <c r="G7" s="13">
        <v>124</v>
      </c>
      <c r="H7" s="13">
        <v>22</v>
      </c>
      <c r="I7" s="13">
        <v>62</v>
      </c>
      <c r="J7" s="13">
        <v>69</v>
      </c>
      <c r="K7" s="13">
        <v>94</v>
      </c>
      <c r="L7" s="13">
        <v>150</v>
      </c>
      <c r="M7" s="13">
        <v>288</v>
      </c>
      <c r="N7" s="13">
        <v>121</v>
      </c>
      <c r="O7" s="13">
        <v>120</v>
      </c>
      <c r="P7" s="13">
        <v>46</v>
      </c>
      <c r="Q7" s="13">
        <v>76</v>
      </c>
      <c r="R7" s="13">
        <v>81</v>
      </c>
      <c r="S7" s="13">
        <v>54</v>
      </c>
      <c r="T7" s="13">
        <v>13</v>
      </c>
      <c r="U7" s="13">
        <v>40</v>
      </c>
      <c r="V7" s="13">
        <v>106</v>
      </c>
      <c r="W7" s="13">
        <v>144</v>
      </c>
      <c r="X7" s="13">
        <v>63</v>
      </c>
      <c r="Y7" s="13">
        <v>76</v>
      </c>
      <c r="Z7" s="13">
        <v>18</v>
      </c>
      <c r="AA7" s="13">
        <v>3</v>
      </c>
      <c r="AB7" s="13">
        <v>200</v>
      </c>
      <c r="AC7" s="13">
        <v>59</v>
      </c>
      <c r="AD7" s="13">
        <v>6</v>
      </c>
      <c r="AE7" s="13">
        <v>19</v>
      </c>
      <c r="AF7" s="13">
        <v>32</v>
      </c>
      <c r="AG7" s="13">
        <v>9</v>
      </c>
      <c r="AH7" s="13">
        <v>2</v>
      </c>
      <c r="AI7" s="13">
        <v>2</v>
      </c>
      <c r="AJ7" s="13">
        <v>2</v>
      </c>
      <c r="AK7" s="13">
        <v>99</v>
      </c>
      <c r="AL7" s="8"/>
    </row>
    <row r="8" spans="1:38" x14ac:dyDescent="0.2">
      <c r="A8" s="26"/>
      <c r="B8" s="26"/>
      <c r="C8" s="14" t="s">
        <v>81</v>
      </c>
      <c r="D8" s="14"/>
      <c r="E8" s="14"/>
      <c r="F8" s="14"/>
      <c r="G8" s="14"/>
      <c r="H8" s="14"/>
      <c r="I8" s="14"/>
      <c r="J8" s="14"/>
      <c r="K8" s="14"/>
      <c r="L8" s="15" t="s">
        <v>169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9"/>
      <c r="B9" s="25" t="s">
        <v>106</v>
      </c>
      <c r="C9" s="12">
        <v>0.12517495816909999</v>
      </c>
      <c r="D9" s="12">
        <v>0.18896112337990001</v>
      </c>
      <c r="E9" s="12">
        <v>0.1584217754367</v>
      </c>
      <c r="F9" s="12">
        <v>0.1146607549022</v>
      </c>
      <c r="G9" s="12">
        <v>6.3040924791909994E-2</v>
      </c>
      <c r="H9" s="12">
        <v>0.28626705159369997</v>
      </c>
      <c r="I9" s="12">
        <v>7.2572846131539998E-2</v>
      </c>
      <c r="J9" s="12">
        <v>0.1792995408977</v>
      </c>
      <c r="K9" s="12">
        <v>0.1432628618333</v>
      </c>
      <c r="L9" s="12">
        <v>4.1865952425559988E-2</v>
      </c>
      <c r="M9" s="12">
        <v>0.1330113969285</v>
      </c>
      <c r="N9" s="12">
        <v>0.1033572326922</v>
      </c>
      <c r="O9" s="12">
        <v>9.8618788067010008E-2</v>
      </c>
      <c r="P9" s="12">
        <v>0.14878641617560001</v>
      </c>
      <c r="Q9" s="12">
        <v>0.10926039230119999</v>
      </c>
      <c r="R9" s="12">
        <v>6.726078277464001E-2</v>
      </c>
      <c r="S9" s="12">
        <v>0.1137873605912</v>
      </c>
      <c r="T9" s="12">
        <v>0.12771438599330001</v>
      </c>
      <c r="U9" s="12">
        <v>0.290177418618</v>
      </c>
      <c r="V9" s="12">
        <v>0.1428846294353</v>
      </c>
      <c r="W9" s="12">
        <v>9.525321839393E-2</v>
      </c>
      <c r="X9" s="12">
        <v>5.9820114796880007E-2</v>
      </c>
      <c r="Y9" s="12">
        <v>0.1773468264401</v>
      </c>
      <c r="Z9" s="12">
        <v>0.2407892833154</v>
      </c>
      <c r="AA9" s="12">
        <v>0</v>
      </c>
      <c r="AB9" s="12">
        <v>9.6573202604150005E-2</v>
      </c>
      <c r="AC9" s="12">
        <v>0.14883463659900001</v>
      </c>
      <c r="AD9" s="12">
        <v>0</v>
      </c>
      <c r="AE9" s="12">
        <v>0.1641168372804</v>
      </c>
      <c r="AF9" s="12">
        <v>4.083202296216E-2</v>
      </c>
      <c r="AG9" s="12">
        <v>0.36983356106170001</v>
      </c>
      <c r="AH9" s="12">
        <v>0</v>
      </c>
      <c r="AI9" s="12">
        <v>0</v>
      </c>
      <c r="AJ9" s="12">
        <v>0</v>
      </c>
      <c r="AK9" s="12">
        <v>0.1533520161235</v>
      </c>
      <c r="AL9" s="8"/>
    </row>
    <row r="10" spans="1:38" x14ac:dyDescent="0.2">
      <c r="A10" s="26"/>
      <c r="B10" s="26"/>
      <c r="C10" s="13">
        <v>55</v>
      </c>
      <c r="D10" s="13">
        <v>19</v>
      </c>
      <c r="E10" s="13">
        <v>15</v>
      </c>
      <c r="F10" s="13">
        <v>12</v>
      </c>
      <c r="G10" s="13">
        <v>9</v>
      </c>
      <c r="H10" s="13">
        <v>5</v>
      </c>
      <c r="I10" s="13">
        <v>6</v>
      </c>
      <c r="J10" s="13">
        <v>16</v>
      </c>
      <c r="K10" s="13">
        <v>14</v>
      </c>
      <c r="L10" s="13">
        <v>9</v>
      </c>
      <c r="M10" s="13">
        <v>37</v>
      </c>
      <c r="N10" s="13">
        <v>14</v>
      </c>
      <c r="O10" s="13">
        <v>14</v>
      </c>
      <c r="P10" s="13">
        <v>7</v>
      </c>
      <c r="Q10" s="13">
        <v>8</v>
      </c>
      <c r="R10" s="13">
        <v>7</v>
      </c>
      <c r="S10" s="13">
        <v>8</v>
      </c>
      <c r="T10" s="13">
        <v>2</v>
      </c>
      <c r="U10" s="13">
        <v>9</v>
      </c>
      <c r="V10" s="13">
        <v>14</v>
      </c>
      <c r="W10" s="13">
        <v>15</v>
      </c>
      <c r="X10" s="13">
        <v>6</v>
      </c>
      <c r="Y10" s="13">
        <v>13</v>
      </c>
      <c r="Z10" s="13">
        <v>4</v>
      </c>
      <c r="AA10" s="13">
        <v>0</v>
      </c>
      <c r="AB10" s="13">
        <v>21</v>
      </c>
      <c r="AC10" s="13">
        <v>9</v>
      </c>
      <c r="AD10" s="13">
        <v>0</v>
      </c>
      <c r="AE10" s="13">
        <v>5</v>
      </c>
      <c r="AF10" s="13">
        <v>1</v>
      </c>
      <c r="AG10" s="13">
        <v>4</v>
      </c>
      <c r="AH10" s="13">
        <v>0</v>
      </c>
      <c r="AI10" s="13">
        <v>0</v>
      </c>
      <c r="AJ10" s="13">
        <v>0</v>
      </c>
      <c r="AK10" s="13">
        <v>15</v>
      </c>
      <c r="AL10" s="8"/>
    </row>
    <row r="11" spans="1:38" x14ac:dyDescent="0.2">
      <c r="A11" s="26"/>
      <c r="B11" s="26"/>
      <c r="C11" s="14" t="s">
        <v>81</v>
      </c>
      <c r="D11" s="14"/>
      <c r="E11" s="14"/>
      <c r="F11" s="14"/>
      <c r="G11" s="14"/>
      <c r="H11" s="15" t="s">
        <v>82</v>
      </c>
      <c r="I11" s="14"/>
      <c r="J11" s="15" t="s">
        <v>82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9"/>
      <c r="B12" s="25" t="s">
        <v>27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v>1</v>
      </c>
      <c r="AJ12" s="12">
        <v>1</v>
      </c>
      <c r="AK12" s="12">
        <v>1</v>
      </c>
      <c r="AL12" s="8"/>
    </row>
    <row r="13" spans="1:38" x14ac:dyDescent="0.2">
      <c r="A13" s="26"/>
      <c r="B13" s="26"/>
      <c r="C13" s="13">
        <v>485</v>
      </c>
      <c r="D13" s="13">
        <v>102</v>
      </c>
      <c r="E13" s="13">
        <v>129</v>
      </c>
      <c r="F13" s="13">
        <v>121</v>
      </c>
      <c r="G13" s="13">
        <v>133</v>
      </c>
      <c r="H13" s="13">
        <v>27</v>
      </c>
      <c r="I13" s="13">
        <v>68</v>
      </c>
      <c r="J13" s="13">
        <v>85</v>
      </c>
      <c r="K13" s="13">
        <v>108</v>
      </c>
      <c r="L13" s="13">
        <v>159</v>
      </c>
      <c r="M13" s="13">
        <v>325</v>
      </c>
      <c r="N13" s="13">
        <v>135</v>
      </c>
      <c r="O13" s="13">
        <v>134</v>
      </c>
      <c r="P13" s="13">
        <v>53</v>
      </c>
      <c r="Q13" s="13">
        <v>84</v>
      </c>
      <c r="R13" s="13">
        <v>88</v>
      </c>
      <c r="S13" s="13">
        <v>62</v>
      </c>
      <c r="T13" s="13">
        <v>15</v>
      </c>
      <c r="U13" s="13">
        <v>49</v>
      </c>
      <c r="V13" s="13">
        <v>120</v>
      </c>
      <c r="W13" s="13">
        <v>159</v>
      </c>
      <c r="X13" s="13">
        <v>69</v>
      </c>
      <c r="Y13" s="13">
        <v>89</v>
      </c>
      <c r="Z13" s="13">
        <v>22</v>
      </c>
      <c r="AA13" s="13">
        <v>3</v>
      </c>
      <c r="AB13" s="13">
        <v>221</v>
      </c>
      <c r="AC13" s="13">
        <v>68</v>
      </c>
      <c r="AD13" s="13">
        <v>6</v>
      </c>
      <c r="AE13" s="13">
        <v>24</v>
      </c>
      <c r="AF13" s="13">
        <v>33</v>
      </c>
      <c r="AG13" s="13">
        <v>13</v>
      </c>
      <c r="AH13" s="13">
        <v>2</v>
      </c>
      <c r="AI13" s="13">
        <v>2</v>
      </c>
      <c r="AJ13" s="13">
        <v>2</v>
      </c>
      <c r="AK13" s="13">
        <v>114</v>
      </c>
      <c r="AL13" s="8"/>
    </row>
    <row r="14" spans="1:38" x14ac:dyDescent="0.2">
      <c r="A14" s="26"/>
      <c r="B14" s="26"/>
      <c r="C14" s="14" t="s">
        <v>81</v>
      </c>
      <c r="D14" s="14" t="s">
        <v>81</v>
      </c>
      <c r="E14" s="14" t="s">
        <v>81</v>
      </c>
      <c r="F14" s="14" t="s">
        <v>81</v>
      </c>
      <c r="G14" s="14" t="s">
        <v>81</v>
      </c>
      <c r="H14" s="14" t="s">
        <v>81</v>
      </c>
      <c r="I14" s="14" t="s">
        <v>81</v>
      </c>
      <c r="J14" s="14" t="s">
        <v>81</v>
      </c>
      <c r="K14" s="14" t="s">
        <v>81</v>
      </c>
      <c r="L14" s="14" t="s">
        <v>81</v>
      </c>
      <c r="M14" s="14" t="s">
        <v>81</v>
      </c>
      <c r="N14" s="14" t="s">
        <v>81</v>
      </c>
      <c r="O14" s="14" t="s">
        <v>81</v>
      </c>
      <c r="P14" s="14" t="s">
        <v>81</v>
      </c>
      <c r="Q14" s="14" t="s">
        <v>81</v>
      </c>
      <c r="R14" s="14" t="s">
        <v>81</v>
      </c>
      <c r="S14" s="14" t="s">
        <v>81</v>
      </c>
      <c r="T14" s="14" t="s">
        <v>81</v>
      </c>
      <c r="U14" s="14" t="s">
        <v>81</v>
      </c>
      <c r="V14" s="14" t="s">
        <v>81</v>
      </c>
      <c r="W14" s="14" t="s">
        <v>81</v>
      </c>
      <c r="X14" s="14" t="s">
        <v>81</v>
      </c>
      <c r="Y14" s="14" t="s">
        <v>81</v>
      </c>
      <c r="Z14" s="14" t="s">
        <v>81</v>
      </c>
      <c r="AA14" s="14" t="s">
        <v>81</v>
      </c>
      <c r="AB14" s="14" t="s">
        <v>81</v>
      </c>
      <c r="AC14" s="14" t="s">
        <v>81</v>
      </c>
      <c r="AD14" s="14" t="s">
        <v>81</v>
      </c>
      <c r="AE14" s="14" t="s">
        <v>81</v>
      </c>
      <c r="AF14" s="14" t="s">
        <v>81</v>
      </c>
      <c r="AG14" s="14" t="s">
        <v>81</v>
      </c>
      <c r="AH14" s="14" t="s">
        <v>81</v>
      </c>
      <c r="AI14" s="14" t="s">
        <v>81</v>
      </c>
      <c r="AJ14" s="14" t="s">
        <v>81</v>
      </c>
      <c r="AK14" s="14" t="s">
        <v>81</v>
      </c>
      <c r="AL14" s="8"/>
    </row>
    <row r="15" spans="1:38" x14ac:dyDescent="0.2">
      <c r="A15" s="16" t="s">
        <v>181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8" x14ac:dyDescent="0.2">
      <c r="A16" s="18" t="s">
        <v>101</v>
      </c>
    </row>
  </sheetData>
  <mergeCells count="13">
    <mergeCell ref="B9:B11"/>
    <mergeCell ref="B12:B14"/>
    <mergeCell ref="A6:A14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C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182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183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6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6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184</v>
      </c>
      <c r="B6" s="25" t="s">
        <v>185</v>
      </c>
      <c r="C6" s="12">
        <v>0.417401140201</v>
      </c>
      <c r="D6" s="12">
        <v>0.35264964920969999</v>
      </c>
      <c r="E6" s="12">
        <v>0.40219566960269998</v>
      </c>
      <c r="F6" s="12">
        <v>0.3286167846229</v>
      </c>
      <c r="G6" s="12">
        <v>0.53404593781940002</v>
      </c>
      <c r="H6" s="12">
        <v>0.50303086221430005</v>
      </c>
      <c r="I6" s="12">
        <v>0.4258231064652</v>
      </c>
      <c r="J6" s="12">
        <v>0.34539024155699999</v>
      </c>
      <c r="K6" s="12">
        <v>0.46216878782620002</v>
      </c>
      <c r="L6" s="12">
        <v>0.39644124378220003</v>
      </c>
      <c r="M6" s="12">
        <v>0.43340610313139999</v>
      </c>
      <c r="N6" s="12">
        <v>0.39476931299520002</v>
      </c>
      <c r="O6" s="12">
        <v>0.34676768420740001</v>
      </c>
      <c r="P6" s="12">
        <v>0.31893214916680002</v>
      </c>
      <c r="Q6" s="12">
        <v>0.39844142053600001</v>
      </c>
      <c r="R6" s="12">
        <v>0.42795942810240001</v>
      </c>
      <c r="S6" s="12">
        <v>0.45362082009589999</v>
      </c>
      <c r="T6" s="12">
        <v>0.4056339758902</v>
      </c>
      <c r="U6" s="12">
        <v>0.66225077257069997</v>
      </c>
      <c r="V6" s="12">
        <v>0.34808818126149998</v>
      </c>
      <c r="W6" s="12">
        <v>0.3755806179774</v>
      </c>
      <c r="X6" s="12">
        <v>0.45754528099809999</v>
      </c>
      <c r="Y6" s="12">
        <v>0.41253350933510002</v>
      </c>
      <c r="Z6" s="12">
        <v>0.83840730147650011</v>
      </c>
      <c r="AA6" s="12">
        <v>0.41713095970070002</v>
      </c>
      <c r="AB6" s="12">
        <v>0.32449264960140001</v>
      </c>
      <c r="AC6" s="12">
        <v>0.28939771353929999</v>
      </c>
      <c r="AD6" s="12">
        <v>0.89707462591270004</v>
      </c>
      <c r="AE6" s="12">
        <v>0.56304867803019998</v>
      </c>
      <c r="AF6" s="12">
        <v>0.58638501636450002</v>
      </c>
      <c r="AG6" s="12">
        <v>0.54786426135900002</v>
      </c>
      <c r="AH6" s="12">
        <v>0</v>
      </c>
      <c r="AI6" s="12">
        <v>0.23094483893269999</v>
      </c>
      <c r="AJ6" s="12">
        <v>0</v>
      </c>
      <c r="AK6" s="12">
        <v>0.53747952941499999</v>
      </c>
      <c r="AL6" s="8"/>
    </row>
    <row r="7" spans="1:38" x14ac:dyDescent="0.2">
      <c r="A7" s="26"/>
      <c r="B7" s="26"/>
      <c r="C7" s="13">
        <v>185</v>
      </c>
      <c r="D7" s="13">
        <v>34</v>
      </c>
      <c r="E7" s="13">
        <v>54</v>
      </c>
      <c r="F7" s="13">
        <v>30</v>
      </c>
      <c r="G7" s="13">
        <v>67</v>
      </c>
      <c r="H7" s="13">
        <v>12</v>
      </c>
      <c r="I7" s="13">
        <v>26</v>
      </c>
      <c r="J7" s="13">
        <v>26</v>
      </c>
      <c r="K7" s="13">
        <v>41</v>
      </c>
      <c r="L7" s="13">
        <v>67</v>
      </c>
      <c r="M7" s="13">
        <v>126</v>
      </c>
      <c r="N7" s="13">
        <v>51</v>
      </c>
      <c r="O7" s="13">
        <v>46</v>
      </c>
      <c r="P7" s="13">
        <v>16</v>
      </c>
      <c r="Q7" s="13">
        <v>26</v>
      </c>
      <c r="R7" s="13">
        <v>36</v>
      </c>
      <c r="S7" s="13">
        <v>27</v>
      </c>
      <c r="T7" s="13">
        <v>7</v>
      </c>
      <c r="U7" s="13">
        <v>27</v>
      </c>
      <c r="V7" s="13">
        <v>35</v>
      </c>
      <c r="W7" s="13">
        <v>56</v>
      </c>
      <c r="X7" s="13">
        <v>31</v>
      </c>
      <c r="Y7" s="13">
        <v>39</v>
      </c>
      <c r="Z7" s="13">
        <v>15</v>
      </c>
      <c r="AA7" s="13">
        <v>1</v>
      </c>
      <c r="AB7" s="13">
        <v>56</v>
      </c>
      <c r="AC7" s="13">
        <v>26</v>
      </c>
      <c r="AD7" s="13">
        <v>5</v>
      </c>
      <c r="AE7" s="13">
        <v>11</v>
      </c>
      <c r="AF7" s="13">
        <v>19</v>
      </c>
      <c r="AG7" s="13">
        <v>6</v>
      </c>
      <c r="AH7" s="13">
        <v>0</v>
      </c>
      <c r="AI7" s="13">
        <v>1</v>
      </c>
      <c r="AJ7" s="13">
        <v>0</v>
      </c>
      <c r="AK7" s="13">
        <v>61</v>
      </c>
      <c r="AL7" s="8"/>
    </row>
    <row r="8" spans="1:38" x14ac:dyDescent="0.2">
      <c r="A8" s="26"/>
      <c r="B8" s="26"/>
      <c r="C8" s="14" t="s">
        <v>81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 t="s">
        <v>91</v>
      </c>
      <c r="V8" s="14"/>
      <c r="W8" s="14"/>
      <c r="X8" s="14"/>
      <c r="Y8" s="14"/>
      <c r="Z8" s="15" t="s">
        <v>186</v>
      </c>
      <c r="AA8" s="14"/>
      <c r="AB8" s="14"/>
      <c r="AC8" s="14"/>
      <c r="AD8" s="15" t="s">
        <v>137</v>
      </c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9"/>
      <c r="B9" s="25" t="s">
        <v>187</v>
      </c>
      <c r="C9" s="12">
        <v>0.3087874094843</v>
      </c>
      <c r="D9" s="12">
        <v>0.1831569407344</v>
      </c>
      <c r="E9" s="12">
        <v>0.24807870948550001</v>
      </c>
      <c r="F9" s="12">
        <v>0.45537690643000001</v>
      </c>
      <c r="G9" s="12">
        <v>0.31651027434399998</v>
      </c>
      <c r="H9" s="12">
        <v>9.3745406183469993E-2</v>
      </c>
      <c r="I9" s="12">
        <v>0.41301037733689999</v>
      </c>
      <c r="J9" s="12">
        <v>0.34774568414029999</v>
      </c>
      <c r="K9" s="12">
        <v>0.27295094154790001</v>
      </c>
      <c r="L9" s="12">
        <v>0.30186818818709998</v>
      </c>
      <c r="M9" s="12">
        <v>0.30945802793639998</v>
      </c>
      <c r="N9" s="12">
        <v>0.31182305096980001</v>
      </c>
      <c r="O9" s="12">
        <v>0.41741459244689999</v>
      </c>
      <c r="P9" s="12">
        <v>0.45394200764159998</v>
      </c>
      <c r="Q9" s="12">
        <v>0.35440096979210001</v>
      </c>
      <c r="R9" s="12">
        <v>0.26000149944500001</v>
      </c>
      <c r="S9" s="12">
        <v>0.12991538516600001</v>
      </c>
      <c r="T9" s="12">
        <v>0.35691597215170001</v>
      </c>
      <c r="U9" s="12">
        <v>0.15588112464590001</v>
      </c>
      <c r="V9" s="12">
        <v>0.4338740970221</v>
      </c>
      <c r="W9" s="12">
        <v>0.36631892991019999</v>
      </c>
      <c r="X9" s="12">
        <v>0.28294662906809998</v>
      </c>
      <c r="Y9" s="12">
        <v>0.1878797481369</v>
      </c>
      <c r="Z9" s="12">
        <v>7.220232790094E-2</v>
      </c>
      <c r="AA9" s="12">
        <v>0.30303689105449999</v>
      </c>
      <c r="AB9" s="12">
        <v>0.48500676700729989</v>
      </c>
      <c r="AC9" s="12">
        <v>0.44128952575370001</v>
      </c>
      <c r="AD9" s="12">
        <v>0</v>
      </c>
      <c r="AE9" s="12">
        <v>0</v>
      </c>
      <c r="AF9" s="12">
        <v>0</v>
      </c>
      <c r="AG9" s="12">
        <v>0</v>
      </c>
      <c r="AH9" s="12">
        <v>0.56303364068939998</v>
      </c>
      <c r="AI9" s="12">
        <v>0</v>
      </c>
      <c r="AJ9" s="12">
        <v>0</v>
      </c>
      <c r="AK9" s="12">
        <v>0.1424109174798</v>
      </c>
      <c r="AL9" s="8"/>
    </row>
    <row r="10" spans="1:38" x14ac:dyDescent="0.2">
      <c r="A10" s="26"/>
      <c r="B10" s="26"/>
      <c r="C10" s="13">
        <v>149</v>
      </c>
      <c r="D10" s="13">
        <v>20</v>
      </c>
      <c r="E10" s="13">
        <v>26</v>
      </c>
      <c r="F10" s="13">
        <v>64</v>
      </c>
      <c r="G10" s="13">
        <v>39</v>
      </c>
      <c r="H10" s="13">
        <v>3</v>
      </c>
      <c r="I10" s="13">
        <v>24</v>
      </c>
      <c r="J10" s="13">
        <v>27</v>
      </c>
      <c r="K10" s="13">
        <v>31</v>
      </c>
      <c r="L10" s="13">
        <v>53</v>
      </c>
      <c r="M10" s="13">
        <v>99</v>
      </c>
      <c r="N10" s="13">
        <v>44</v>
      </c>
      <c r="O10" s="13">
        <v>52</v>
      </c>
      <c r="P10" s="13">
        <v>22</v>
      </c>
      <c r="Q10" s="13">
        <v>32</v>
      </c>
      <c r="R10" s="13">
        <v>23</v>
      </c>
      <c r="S10" s="13">
        <v>8</v>
      </c>
      <c r="T10" s="13">
        <v>5</v>
      </c>
      <c r="U10" s="13">
        <v>7</v>
      </c>
      <c r="V10" s="13">
        <v>51</v>
      </c>
      <c r="W10" s="13">
        <v>57</v>
      </c>
      <c r="X10" s="13">
        <v>15</v>
      </c>
      <c r="Y10" s="13">
        <v>18</v>
      </c>
      <c r="Z10" s="13">
        <v>1</v>
      </c>
      <c r="AA10" s="13">
        <v>1</v>
      </c>
      <c r="AB10" s="13">
        <v>112</v>
      </c>
      <c r="AC10" s="13">
        <v>21</v>
      </c>
      <c r="AD10" s="13">
        <v>0</v>
      </c>
      <c r="AE10" s="13">
        <v>0</v>
      </c>
      <c r="AF10" s="13">
        <v>0</v>
      </c>
      <c r="AG10" s="13">
        <v>0</v>
      </c>
      <c r="AH10" s="13">
        <v>1</v>
      </c>
      <c r="AI10" s="13">
        <v>0</v>
      </c>
      <c r="AJ10" s="13">
        <v>0</v>
      </c>
      <c r="AK10" s="13">
        <v>15</v>
      </c>
      <c r="AL10" s="8"/>
    </row>
    <row r="11" spans="1:38" x14ac:dyDescent="0.2">
      <c r="A11" s="26"/>
      <c r="B11" s="26"/>
      <c r="C11" s="14" t="s">
        <v>81</v>
      </c>
      <c r="D11" s="14"/>
      <c r="E11" s="14"/>
      <c r="F11" s="15" t="s">
        <v>91</v>
      </c>
      <c r="G11" s="14"/>
      <c r="H11" s="14"/>
      <c r="I11" s="14"/>
      <c r="J11" s="14"/>
      <c r="K11" s="14"/>
      <c r="L11" s="14"/>
      <c r="M11" s="14"/>
      <c r="N11" s="14"/>
      <c r="O11" s="15" t="s">
        <v>82</v>
      </c>
      <c r="P11" s="14"/>
      <c r="Q11" s="14"/>
      <c r="R11" s="14"/>
      <c r="S11" s="14"/>
      <c r="T11" s="14"/>
      <c r="U11" s="14"/>
      <c r="V11" s="15" t="s">
        <v>139</v>
      </c>
      <c r="W11" s="14"/>
      <c r="X11" s="14"/>
      <c r="Y11" s="14"/>
      <c r="Z11" s="14"/>
      <c r="AA11" s="14"/>
      <c r="AB11" s="15" t="s">
        <v>188</v>
      </c>
      <c r="AC11" s="15" t="s">
        <v>82</v>
      </c>
      <c r="AD11" s="14"/>
      <c r="AE11" s="14"/>
      <c r="AF11" s="14"/>
      <c r="AG11" s="14"/>
      <c r="AH11" s="15" t="s">
        <v>105</v>
      </c>
      <c r="AI11" s="14"/>
      <c r="AJ11" s="14"/>
      <c r="AK11" s="14"/>
      <c r="AL11" s="8"/>
    </row>
    <row r="12" spans="1:38" x14ac:dyDescent="0.2">
      <c r="A12" s="29"/>
      <c r="B12" s="25" t="s">
        <v>189</v>
      </c>
      <c r="C12" s="12">
        <v>8.4779797635939999E-2</v>
      </c>
      <c r="D12" s="12">
        <v>0.20875042557269999</v>
      </c>
      <c r="E12" s="12">
        <v>6.4930298313399998E-2</v>
      </c>
      <c r="F12" s="12">
        <v>8.661287608705999E-2</v>
      </c>
      <c r="G12" s="12">
        <v>2.8056489080750001E-2</v>
      </c>
      <c r="H12" s="12">
        <v>0.1180325224655</v>
      </c>
      <c r="I12" s="12">
        <v>8.8657606703709993E-2</v>
      </c>
      <c r="J12" s="12">
        <v>0.1145077075354</v>
      </c>
      <c r="K12" s="12">
        <v>1.282638276829E-2</v>
      </c>
      <c r="L12" s="12">
        <v>9.4971491731570004E-2</v>
      </c>
      <c r="M12" s="12">
        <v>6.4103759370279997E-2</v>
      </c>
      <c r="N12" s="12">
        <v>0.1031795177481</v>
      </c>
      <c r="O12" s="12">
        <v>7.4685731486569998E-2</v>
      </c>
      <c r="P12" s="12">
        <v>5.8200280855109997E-2</v>
      </c>
      <c r="Q12" s="12">
        <v>4.2479143085809988E-2</v>
      </c>
      <c r="R12" s="12">
        <v>7.6130958296939999E-2</v>
      </c>
      <c r="S12" s="12">
        <v>0.21130895629259999</v>
      </c>
      <c r="T12" s="12">
        <v>0.23745005195810001</v>
      </c>
      <c r="U12" s="12">
        <v>0</v>
      </c>
      <c r="V12" s="12">
        <v>3.9030063126550003E-2</v>
      </c>
      <c r="W12" s="12">
        <v>0.10028435553160001</v>
      </c>
      <c r="X12" s="12">
        <v>7.5268355100769999E-2</v>
      </c>
      <c r="Y12" s="12">
        <v>0.1197834036834</v>
      </c>
      <c r="Z12" s="12">
        <v>0</v>
      </c>
      <c r="AA12" s="12">
        <v>0</v>
      </c>
      <c r="AB12" s="12">
        <v>9.6792769455460004E-2</v>
      </c>
      <c r="AC12" s="12">
        <v>5.976081090918E-2</v>
      </c>
      <c r="AD12" s="12">
        <v>0.1029253740873</v>
      </c>
      <c r="AE12" s="12">
        <v>0</v>
      </c>
      <c r="AF12" s="12">
        <v>9.944097065792E-2</v>
      </c>
      <c r="AG12" s="12">
        <v>0</v>
      </c>
      <c r="AH12" s="12">
        <v>0</v>
      </c>
      <c r="AI12" s="12">
        <v>0</v>
      </c>
      <c r="AJ12" s="12">
        <v>0</v>
      </c>
      <c r="AK12" s="12">
        <v>9.488733574611001E-2</v>
      </c>
      <c r="AL12" s="8"/>
    </row>
    <row r="13" spans="1:38" x14ac:dyDescent="0.2">
      <c r="A13" s="26"/>
      <c r="B13" s="26"/>
      <c r="C13" s="13">
        <v>31</v>
      </c>
      <c r="D13" s="13">
        <v>11</v>
      </c>
      <c r="E13" s="13">
        <v>11</v>
      </c>
      <c r="F13" s="13">
        <v>5</v>
      </c>
      <c r="G13" s="13">
        <v>4</v>
      </c>
      <c r="H13" s="13">
        <v>3</v>
      </c>
      <c r="I13" s="13">
        <v>7</v>
      </c>
      <c r="J13" s="13">
        <v>5</v>
      </c>
      <c r="K13" s="13">
        <v>2</v>
      </c>
      <c r="L13" s="13">
        <v>11</v>
      </c>
      <c r="M13" s="13">
        <v>20</v>
      </c>
      <c r="N13" s="13">
        <v>7</v>
      </c>
      <c r="O13" s="13">
        <v>7</v>
      </c>
      <c r="P13" s="13">
        <v>2</v>
      </c>
      <c r="Q13" s="13">
        <v>5</v>
      </c>
      <c r="R13" s="13">
        <v>9</v>
      </c>
      <c r="S13" s="13">
        <v>7</v>
      </c>
      <c r="T13" s="13">
        <v>1</v>
      </c>
      <c r="U13" s="13">
        <v>0</v>
      </c>
      <c r="V13" s="13">
        <v>7</v>
      </c>
      <c r="W13" s="13">
        <v>11</v>
      </c>
      <c r="X13" s="13">
        <v>5</v>
      </c>
      <c r="Y13" s="13">
        <v>5</v>
      </c>
      <c r="Z13" s="13">
        <v>0</v>
      </c>
      <c r="AA13" s="13">
        <v>0</v>
      </c>
      <c r="AB13" s="13">
        <v>17</v>
      </c>
      <c r="AC13" s="13">
        <v>3</v>
      </c>
      <c r="AD13" s="13">
        <v>1</v>
      </c>
      <c r="AE13" s="13">
        <v>0</v>
      </c>
      <c r="AF13" s="13">
        <v>3</v>
      </c>
      <c r="AG13" s="13">
        <v>0</v>
      </c>
      <c r="AH13" s="13">
        <v>0</v>
      </c>
      <c r="AI13" s="13">
        <v>0</v>
      </c>
      <c r="AJ13" s="13">
        <v>0</v>
      </c>
      <c r="AK13" s="13">
        <v>7</v>
      </c>
      <c r="AL13" s="8"/>
    </row>
    <row r="14" spans="1:38" x14ac:dyDescent="0.2">
      <c r="A14" s="26"/>
      <c r="B14" s="26"/>
      <c r="C14" s="14" t="s">
        <v>81</v>
      </c>
      <c r="D14" s="15" t="s">
        <v>139</v>
      </c>
      <c r="E14" s="14"/>
      <c r="F14" s="14"/>
      <c r="G14" s="14"/>
      <c r="H14" s="14"/>
      <c r="I14" s="14"/>
      <c r="J14" s="15" t="s">
        <v>139</v>
      </c>
      <c r="K14" s="14"/>
      <c r="L14" s="15" t="s">
        <v>139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9"/>
      <c r="B15" s="25" t="s">
        <v>190</v>
      </c>
      <c r="C15" s="12">
        <v>0.18903165267880001</v>
      </c>
      <c r="D15" s="12">
        <v>0.25544298448320002</v>
      </c>
      <c r="E15" s="12">
        <v>0.28479532259840001</v>
      </c>
      <c r="F15" s="12">
        <v>0.12939343285999999</v>
      </c>
      <c r="G15" s="12">
        <v>0.1213872987558</v>
      </c>
      <c r="H15" s="12">
        <v>0.28519120913680002</v>
      </c>
      <c r="I15" s="12">
        <v>7.2508909494190005E-2</v>
      </c>
      <c r="J15" s="12">
        <v>0.1923563667673</v>
      </c>
      <c r="K15" s="12">
        <v>0.25205388785760002</v>
      </c>
      <c r="L15" s="12">
        <v>0.2067190762991</v>
      </c>
      <c r="M15" s="12">
        <v>0.19303210956190001</v>
      </c>
      <c r="N15" s="12">
        <v>0.19022811828690001</v>
      </c>
      <c r="O15" s="12">
        <v>0.16113199185919999</v>
      </c>
      <c r="P15" s="12">
        <v>0.1689255623366</v>
      </c>
      <c r="Q15" s="12">
        <v>0.20467846658610001</v>
      </c>
      <c r="R15" s="12">
        <v>0.23590811415570001</v>
      </c>
      <c r="S15" s="12">
        <v>0.2051548384455</v>
      </c>
      <c r="T15" s="12">
        <v>0</v>
      </c>
      <c r="U15" s="12">
        <v>0.18186810278339999</v>
      </c>
      <c r="V15" s="12">
        <v>0.1790076585899</v>
      </c>
      <c r="W15" s="12">
        <v>0.15781609658080001</v>
      </c>
      <c r="X15" s="12">
        <v>0.18423973483299999</v>
      </c>
      <c r="Y15" s="12">
        <v>0.27980333884460001</v>
      </c>
      <c r="Z15" s="12">
        <v>8.9390370622520005E-2</v>
      </c>
      <c r="AA15" s="12">
        <v>0.27983214924479999</v>
      </c>
      <c r="AB15" s="12">
        <v>9.3707813935749992E-2</v>
      </c>
      <c r="AC15" s="12">
        <v>0.20955194979780001</v>
      </c>
      <c r="AD15" s="12">
        <v>0</v>
      </c>
      <c r="AE15" s="12">
        <v>0.43695132196980002</v>
      </c>
      <c r="AF15" s="12">
        <v>0.31417401297749997</v>
      </c>
      <c r="AG15" s="12">
        <v>0.45213573864099998</v>
      </c>
      <c r="AH15" s="12">
        <v>0.43696635931060002</v>
      </c>
      <c r="AI15" s="12">
        <v>0.7690551610673001</v>
      </c>
      <c r="AJ15" s="12">
        <v>1</v>
      </c>
      <c r="AK15" s="12">
        <v>0.2252222173591</v>
      </c>
      <c r="AL15" s="8"/>
    </row>
    <row r="16" spans="1:38" x14ac:dyDescent="0.2">
      <c r="A16" s="26"/>
      <c r="B16" s="26"/>
      <c r="C16" s="13">
        <v>64</v>
      </c>
      <c r="D16" s="13">
        <v>18</v>
      </c>
      <c r="E16" s="13">
        <v>23</v>
      </c>
      <c r="F16" s="13">
        <v>10</v>
      </c>
      <c r="G16" s="13">
        <v>13</v>
      </c>
      <c r="H16" s="13">
        <v>4</v>
      </c>
      <c r="I16" s="13">
        <v>5</v>
      </c>
      <c r="J16" s="13">
        <v>11</v>
      </c>
      <c r="K16" s="13">
        <v>20</v>
      </c>
      <c r="L16" s="13">
        <v>19</v>
      </c>
      <c r="M16" s="13">
        <v>42</v>
      </c>
      <c r="N16" s="13">
        <v>19</v>
      </c>
      <c r="O16" s="13">
        <v>14</v>
      </c>
      <c r="P16" s="13">
        <v>6</v>
      </c>
      <c r="Q16" s="13">
        <v>13</v>
      </c>
      <c r="R16" s="13">
        <v>13</v>
      </c>
      <c r="S16" s="13">
        <v>12</v>
      </c>
      <c r="T16" s="13">
        <v>0</v>
      </c>
      <c r="U16" s="13">
        <v>6</v>
      </c>
      <c r="V16" s="13">
        <v>13</v>
      </c>
      <c r="W16" s="13">
        <v>19</v>
      </c>
      <c r="X16" s="13">
        <v>12</v>
      </c>
      <c r="Y16" s="13">
        <v>14</v>
      </c>
      <c r="Z16" s="13">
        <v>2</v>
      </c>
      <c r="AA16" s="13">
        <v>1</v>
      </c>
      <c r="AB16" s="13">
        <v>15</v>
      </c>
      <c r="AC16" s="13">
        <v>8</v>
      </c>
      <c r="AD16" s="13">
        <v>0</v>
      </c>
      <c r="AE16" s="13">
        <v>8</v>
      </c>
      <c r="AF16" s="13">
        <v>10</v>
      </c>
      <c r="AG16" s="13">
        <v>3</v>
      </c>
      <c r="AH16" s="13">
        <v>1</v>
      </c>
      <c r="AI16" s="13">
        <v>1</v>
      </c>
      <c r="AJ16" s="13">
        <v>2</v>
      </c>
      <c r="AK16" s="13">
        <v>16</v>
      </c>
      <c r="AL16" s="8"/>
    </row>
    <row r="17" spans="1:38" x14ac:dyDescent="0.2">
      <c r="A17" s="26"/>
      <c r="B17" s="26"/>
      <c r="C17" s="14" t="s">
        <v>81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5" t="s">
        <v>91</v>
      </c>
      <c r="AF17" s="14"/>
      <c r="AG17" s="14"/>
      <c r="AH17" s="14"/>
      <c r="AI17" s="15" t="s">
        <v>91</v>
      </c>
      <c r="AJ17" s="15" t="s">
        <v>91</v>
      </c>
      <c r="AK17" s="14"/>
      <c r="AL17" s="8"/>
    </row>
    <row r="18" spans="1:38" x14ac:dyDescent="0.2">
      <c r="A18" s="29"/>
      <c r="B18" s="25" t="s">
        <v>27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  <c r="AF18" s="12">
        <v>1</v>
      </c>
      <c r="AG18" s="12">
        <v>1</v>
      </c>
      <c r="AH18" s="12">
        <v>1</v>
      </c>
      <c r="AI18" s="12">
        <v>1</v>
      </c>
      <c r="AJ18" s="12">
        <v>1</v>
      </c>
      <c r="AK18" s="12">
        <v>1</v>
      </c>
      <c r="AL18" s="8"/>
    </row>
    <row r="19" spans="1:38" x14ac:dyDescent="0.2">
      <c r="A19" s="26"/>
      <c r="B19" s="26"/>
      <c r="C19" s="13">
        <v>429</v>
      </c>
      <c r="D19" s="13">
        <v>83</v>
      </c>
      <c r="E19" s="13">
        <v>114</v>
      </c>
      <c r="F19" s="13">
        <v>109</v>
      </c>
      <c r="G19" s="13">
        <v>123</v>
      </c>
      <c r="H19" s="13">
        <v>22</v>
      </c>
      <c r="I19" s="13">
        <v>62</v>
      </c>
      <c r="J19" s="13">
        <v>69</v>
      </c>
      <c r="K19" s="13">
        <v>94</v>
      </c>
      <c r="L19" s="13">
        <v>150</v>
      </c>
      <c r="M19" s="13">
        <v>287</v>
      </c>
      <c r="N19" s="13">
        <v>121</v>
      </c>
      <c r="O19" s="13">
        <v>119</v>
      </c>
      <c r="P19" s="13">
        <v>46</v>
      </c>
      <c r="Q19" s="13">
        <v>76</v>
      </c>
      <c r="R19" s="13">
        <v>81</v>
      </c>
      <c r="S19" s="13">
        <v>54</v>
      </c>
      <c r="T19" s="13">
        <v>13</v>
      </c>
      <c r="U19" s="13">
        <v>40</v>
      </c>
      <c r="V19" s="13">
        <v>106</v>
      </c>
      <c r="W19" s="13">
        <v>143</v>
      </c>
      <c r="X19" s="13">
        <v>63</v>
      </c>
      <c r="Y19" s="13">
        <v>76</v>
      </c>
      <c r="Z19" s="13">
        <v>18</v>
      </c>
      <c r="AA19" s="13">
        <v>3</v>
      </c>
      <c r="AB19" s="13">
        <v>200</v>
      </c>
      <c r="AC19" s="13">
        <v>58</v>
      </c>
      <c r="AD19" s="13">
        <v>6</v>
      </c>
      <c r="AE19" s="13">
        <v>19</v>
      </c>
      <c r="AF19" s="13">
        <v>32</v>
      </c>
      <c r="AG19" s="13">
        <v>9</v>
      </c>
      <c r="AH19" s="13">
        <v>2</v>
      </c>
      <c r="AI19" s="13">
        <v>2</v>
      </c>
      <c r="AJ19" s="13">
        <v>2</v>
      </c>
      <c r="AK19" s="13">
        <v>99</v>
      </c>
      <c r="AL19" s="8"/>
    </row>
    <row r="20" spans="1:38" x14ac:dyDescent="0.2">
      <c r="A20" s="26"/>
      <c r="B20" s="26"/>
      <c r="C20" s="14" t="s">
        <v>81</v>
      </c>
      <c r="D20" s="14" t="s">
        <v>81</v>
      </c>
      <c r="E20" s="14" t="s">
        <v>81</v>
      </c>
      <c r="F20" s="14" t="s">
        <v>81</v>
      </c>
      <c r="G20" s="14" t="s">
        <v>81</v>
      </c>
      <c r="H20" s="14" t="s">
        <v>81</v>
      </c>
      <c r="I20" s="14" t="s">
        <v>81</v>
      </c>
      <c r="J20" s="14" t="s">
        <v>81</v>
      </c>
      <c r="K20" s="14" t="s">
        <v>81</v>
      </c>
      <c r="L20" s="14" t="s">
        <v>81</v>
      </c>
      <c r="M20" s="14" t="s">
        <v>81</v>
      </c>
      <c r="N20" s="14" t="s">
        <v>81</v>
      </c>
      <c r="O20" s="14" t="s">
        <v>81</v>
      </c>
      <c r="P20" s="14" t="s">
        <v>81</v>
      </c>
      <c r="Q20" s="14" t="s">
        <v>81</v>
      </c>
      <c r="R20" s="14" t="s">
        <v>81</v>
      </c>
      <c r="S20" s="14" t="s">
        <v>81</v>
      </c>
      <c r="T20" s="14" t="s">
        <v>81</v>
      </c>
      <c r="U20" s="14" t="s">
        <v>81</v>
      </c>
      <c r="V20" s="14" t="s">
        <v>81</v>
      </c>
      <c r="W20" s="14" t="s">
        <v>81</v>
      </c>
      <c r="X20" s="14" t="s">
        <v>81</v>
      </c>
      <c r="Y20" s="14" t="s">
        <v>81</v>
      </c>
      <c r="Z20" s="14" t="s">
        <v>81</v>
      </c>
      <c r="AA20" s="14" t="s">
        <v>81</v>
      </c>
      <c r="AB20" s="14" t="s">
        <v>81</v>
      </c>
      <c r="AC20" s="14" t="s">
        <v>81</v>
      </c>
      <c r="AD20" s="14" t="s">
        <v>81</v>
      </c>
      <c r="AE20" s="14" t="s">
        <v>81</v>
      </c>
      <c r="AF20" s="14" t="s">
        <v>81</v>
      </c>
      <c r="AG20" s="14" t="s">
        <v>81</v>
      </c>
      <c r="AH20" s="14" t="s">
        <v>81</v>
      </c>
      <c r="AI20" s="14" t="s">
        <v>81</v>
      </c>
      <c r="AJ20" s="14" t="s">
        <v>81</v>
      </c>
      <c r="AK20" s="14" t="s">
        <v>81</v>
      </c>
      <c r="AL20" s="8"/>
    </row>
    <row r="21" spans="1:38" x14ac:dyDescent="0.2">
      <c r="A21" s="16" t="s">
        <v>191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8" x14ac:dyDescent="0.2">
      <c r="A22" s="18" t="s">
        <v>101</v>
      </c>
    </row>
  </sheetData>
  <mergeCells count="15">
    <mergeCell ref="B9:B11"/>
    <mergeCell ref="B12:B14"/>
    <mergeCell ref="B15:B17"/>
    <mergeCell ref="B18:B20"/>
    <mergeCell ref="A6:A20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D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1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2" t="s">
        <v>192</v>
      </c>
      <c r="B2" s="21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0" t="s">
        <v>26</v>
      </c>
      <c r="AJ2" s="21"/>
      <c r="AK2" s="21"/>
      <c r="AL2" s="8"/>
    </row>
    <row r="3" spans="1:38" ht="37" customHeight="1" x14ac:dyDescent="0.2">
      <c r="A3" s="23"/>
      <c r="B3" s="21"/>
      <c r="C3" s="11" t="s">
        <v>27</v>
      </c>
      <c r="D3" s="27" t="s">
        <v>28</v>
      </c>
      <c r="E3" s="21"/>
      <c r="F3" s="21"/>
      <c r="G3" s="21"/>
      <c r="H3" s="27" t="s">
        <v>29</v>
      </c>
      <c r="I3" s="21"/>
      <c r="J3" s="21"/>
      <c r="K3" s="21"/>
      <c r="L3" s="21"/>
      <c r="M3" s="27" t="s">
        <v>30</v>
      </c>
      <c r="N3" s="21"/>
      <c r="O3" s="27" t="s">
        <v>31</v>
      </c>
      <c r="P3" s="21"/>
      <c r="Q3" s="21"/>
      <c r="R3" s="21"/>
      <c r="S3" s="21"/>
      <c r="T3" s="21"/>
      <c r="U3" s="21"/>
      <c r="V3" s="27" t="s">
        <v>32</v>
      </c>
      <c r="W3" s="21"/>
      <c r="X3" s="21"/>
      <c r="Y3" s="21"/>
      <c r="Z3" s="21"/>
      <c r="AA3" s="21"/>
      <c r="AB3" s="27" t="s">
        <v>33</v>
      </c>
      <c r="AC3" s="21"/>
      <c r="AD3" s="21"/>
      <c r="AE3" s="21"/>
      <c r="AF3" s="21"/>
      <c r="AG3" s="21"/>
      <c r="AH3" s="21"/>
      <c r="AI3" s="21"/>
      <c r="AJ3" s="21"/>
      <c r="AK3" s="21"/>
      <c r="AL3" s="8"/>
    </row>
    <row r="4" spans="1:38" ht="16" customHeight="1" x14ac:dyDescent="0.2">
      <c r="A4" s="26"/>
      <c r="B4" s="21"/>
      <c r="C4" s="9" t="s">
        <v>34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34</v>
      </c>
      <c r="N4" s="9" t="s">
        <v>35</v>
      </c>
      <c r="O4" s="9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 t="s">
        <v>40</v>
      </c>
      <c r="V4" s="9" t="s">
        <v>34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34</v>
      </c>
      <c r="AC4" s="9" t="s">
        <v>35</v>
      </c>
      <c r="AD4" s="9" t="s">
        <v>36</v>
      </c>
      <c r="AE4" s="9" t="s">
        <v>37</v>
      </c>
      <c r="AF4" s="9" t="s">
        <v>38</v>
      </c>
      <c r="AG4" s="9" t="s">
        <v>39</v>
      </c>
      <c r="AH4" s="9" t="s">
        <v>40</v>
      </c>
      <c r="AI4" s="9" t="s">
        <v>41</v>
      </c>
      <c r="AJ4" s="9" t="s">
        <v>42</v>
      </c>
      <c r="AK4" s="9" t="s">
        <v>43</v>
      </c>
      <c r="AL4" s="8"/>
    </row>
    <row r="5" spans="1:38" ht="25" x14ac:dyDescent="0.2">
      <c r="A5" s="26"/>
      <c r="B5" s="21"/>
      <c r="C5" s="11" t="s">
        <v>44</v>
      </c>
      <c r="D5" s="11" t="s">
        <v>45</v>
      </c>
      <c r="E5" s="11" t="s">
        <v>46</v>
      </c>
      <c r="F5" s="11" t="s">
        <v>47</v>
      </c>
      <c r="G5" s="11" t="s">
        <v>48</v>
      </c>
      <c r="H5" s="11" t="s">
        <v>49</v>
      </c>
      <c r="I5" s="11" t="s">
        <v>50</v>
      </c>
      <c r="J5" s="11" t="s">
        <v>51</v>
      </c>
      <c r="K5" s="11" t="s">
        <v>52</v>
      </c>
      <c r="L5" s="11" t="s">
        <v>53</v>
      </c>
      <c r="M5" s="11" t="s">
        <v>54</v>
      </c>
      <c r="N5" s="11" t="s">
        <v>55</v>
      </c>
      <c r="O5" s="11" t="s">
        <v>56</v>
      </c>
      <c r="P5" s="11" t="s">
        <v>57</v>
      </c>
      <c r="Q5" s="11" t="s">
        <v>58</v>
      </c>
      <c r="R5" s="11" t="s">
        <v>59</v>
      </c>
      <c r="S5" s="11" t="s">
        <v>60</v>
      </c>
      <c r="T5" s="11" t="s">
        <v>61</v>
      </c>
      <c r="U5" s="11" t="s">
        <v>62</v>
      </c>
      <c r="V5" s="11" t="s">
        <v>63</v>
      </c>
      <c r="W5" s="11" t="s">
        <v>64</v>
      </c>
      <c r="X5" s="11" t="s">
        <v>65</v>
      </c>
      <c r="Y5" s="11" t="s">
        <v>66</v>
      </c>
      <c r="Z5" s="11" t="s">
        <v>67</v>
      </c>
      <c r="AA5" s="11" t="s">
        <v>68</v>
      </c>
      <c r="AB5" s="11" t="s">
        <v>69</v>
      </c>
      <c r="AC5" s="11" t="s">
        <v>70</v>
      </c>
      <c r="AD5" s="11" t="s">
        <v>71</v>
      </c>
      <c r="AE5" s="11" t="s">
        <v>72</v>
      </c>
      <c r="AF5" s="11" t="s">
        <v>73</v>
      </c>
      <c r="AG5" s="11" t="s">
        <v>74</v>
      </c>
      <c r="AH5" s="11" t="s">
        <v>75</v>
      </c>
      <c r="AI5" s="11" t="s">
        <v>76</v>
      </c>
      <c r="AJ5" s="11" t="s">
        <v>77</v>
      </c>
      <c r="AK5" s="11" t="s">
        <v>78</v>
      </c>
      <c r="AL5" s="8"/>
    </row>
    <row r="6" spans="1:38" x14ac:dyDescent="0.2">
      <c r="A6" s="28" t="s">
        <v>193</v>
      </c>
      <c r="B6" s="25" t="s">
        <v>102</v>
      </c>
      <c r="C6" s="12">
        <v>0.35232590600890001</v>
      </c>
      <c r="D6" s="12">
        <v>0.41321837785269999</v>
      </c>
      <c r="E6" s="12">
        <v>0.32980399759070012</v>
      </c>
      <c r="F6" s="12">
        <v>0.28340582869190001</v>
      </c>
      <c r="G6" s="12">
        <v>0.38970065756369998</v>
      </c>
      <c r="H6" s="12">
        <v>0.22057636421929999</v>
      </c>
      <c r="I6" s="12">
        <v>0.37290877294980002</v>
      </c>
      <c r="J6" s="12">
        <v>0.43064843375520001</v>
      </c>
      <c r="K6" s="12">
        <v>0.36882727762599998</v>
      </c>
      <c r="L6" s="12">
        <v>0.39749015338520011</v>
      </c>
      <c r="M6" s="12">
        <v>0.41465117607309998</v>
      </c>
      <c r="N6" s="12">
        <v>0.28121456831090003</v>
      </c>
      <c r="O6" s="12">
        <v>0.35539378966829999</v>
      </c>
      <c r="P6" s="12">
        <v>0.29156297665710001</v>
      </c>
      <c r="Q6" s="12">
        <v>0.29760656027839999</v>
      </c>
      <c r="R6" s="12">
        <v>0.37382992758650002</v>
      </c>
      <c r="S6" s="12">
        <v>0.42866239961269997</v>
      </c>
      <c r="T6" s="12">
        <v>0.2724738060095</v>
      </c>
      <c r="U6" s="12">
        <v>0.38391444631089999</v>
      </c>
      <c r="V6" s="12">
        <v>0.29405594316459999</v>
      </c>
      <c r="W6" s="12">
        <v>0.31656257786789999</v>
      </c>
      <c r="X6" s="12">
        <v>0.38251230441650003</v>
      </c>
      <c r="Y6" s="12">
        <v>0.40668707062449999</v>
      </c>
      <c r="Z6" s="12">
        <v>0.34992884772659999</v>
      </c>
      <c r="AA6" s="12">
        <v>0.38036751701810001</v>
      </c>
      <c r="AB6" s="12">
        <v>0.28284399070990002</v>
      </c>
      <c r="AC6" s="12">
        <v>0.48859871533330002</v>
      </c>
      <c r="AD6" s="12">
        <v>0.20195370085969999</v>
      </c>
      <c r="AE6" s="12">
        <v>0.4265139162048</v>
      </c>
      <c r="AF6" s="12">
        <v>0.50675764174140003</v>
      </c>
      <c r="AG6" s="12">
        <v>0.42574452017660003</v>
      </c>
      <c r="AH6" s="12">
        <v>0.68516386538730001</v>
      </c>
      <c r="AI6" s="12">
        <v>0.55833111585719997</v>
      </c>
      <c r="AJ6" s="12">
        <v>0.45687221076779999</v>
      </c>
      <c r="AK6" s="12">
        <v>0.33964241416520002</v>
      </c>
      <c r="AL6" s="8"/>
    </row>
    <row r="7" spans="1:38" x14ac:dyDescent="0.2">
      <c r="A7" s="26"/>
      <c r="B7" s="26"/>
      <c r="C7" s="13">
        <v>398</v>
      </c>
      <c r="D7" s="13">
        <v>103</v>
      </c>
      <c r="E7" s="13">
        <v>108</v>
      </c>
      <c r="F7" s="13">
        <v>80</v>
      </c>
      <c r="G7" s="13">
        <v>107</v>
      </c>
      <c r="H7" s="13">
        <v>26</v>
      </c>
      <c r="I7" s="13">
        <v>61</v>
      </c>
      <c r="J7" s="13">
        <v>78</v>
      </c>
      <c r="K7" s="13">
        <v>87</v>
      </c>
      <c r="L7" s="13">
        <v>113</v>
      </c>
      <c r="M7" s="13">
        <v>254</v>
      </c>
      <c r="N7" s="13">
        <v>121</v>
      </c>
      <c r="O7" s="13">
        <v>100</v>
      </c>
      <c r="P7" s="13">
        <v>34</v>
      </c>
      <c r="Q7" s="13">
        <v>65</v>
      </c>
      <c r="R7" s="13">
        <v>76</v>
      </c>
      <c r="S7" s="13">
        <v>56</v>
      </c>
      <c r="T7" s="13">
        <v>19</v>
      </c>
      <c r="U7" s="13">
        <v>48</v>
      </c>
      <c r="V7" s="13">
        <v>81</v>
      </c>
      <c r="W7" s="13">
        <v>116</v>
      </c>
      <c r="X7" s="13">
        <v>65</v>
      </c>
      <c r="Y7" s="13">
        <v>87</v>
      </c>
      <c r="Z7" s="13">
        <v>24</v>
      </c>
      <c r="AA7" s="13">
        <v>4</v>
      </c>
      <c r="AB7" s="13">
        <v>153</v>
      </c>
      <c r="AC7" s="13">
        <v>53</v>
      </c>
      <c r="AD7" s="13">
        <v>4</v>
      </c>
      <c r="AE7" s="13">
        <v>22</v>
      </c>
      <c r="AF7" s="13">
        <v>29</v>
      </c>
      <c r="AG7" s="13">
        <v>13</v>
      </c>
      <c r="AH7" s="13">
        <v>2</v>
      </c>
      <c r="AI7" s="13">
        <v>5</v>
      </c>
      <c r="AJ7" s="13">
        <v>2</v>
      </c>
      <c r="AK7" s="13">
        <v>115</v>
      </c>
      <c r="AL7" s="8"/>
    </row>
    <row r="8" spans="1:38" x14ac:dyDescent="0.2">
      <c r="A8" s="26"/>
      <c r="B8" s="26"/>
      <c r="C8" s="14" t="s">
        <v>81</v>
      </c>
      <c r="D8" s="14"/>
      <c r="E8" s="14"/>
      <c r="F8" s="14"/>
      <c r="G8" s="14"/>
      <c r="H8" s="14"/>
      <c r="I8" s="14"/>
      <c r="J8" s="15" t="s">
        <v>91</v>
      </c>
      <c r="K8" s="14"/>
      <c r="L8" s="14"/>
      <c r="M8" s="15" t="s">
        <v>117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9"/>
      <c r="B9" s="25" t="s">
        <v>106</v>
      </c>
      <c r="C9" s="12">
        <v>0.64767409399109999</v>
      </c>
      <c r="D9" s="12">
        <v>0.58678162214730001</v>
      </c>
      <c r="E9" s="12">
        <v>0.6701960024093</v>
      </c>
      <c r="F9" s="12">
        <v>0.71659417130809999</v>
      </c>
      <c r="G9" s="12">
        <v>0.61029934243630002</v>
      </c>
      <c r="H9" s="12">
        <v>0.77942363578070006</v>
      </c>
      <c r="I9" s="12">
        <v>0.62709122705020004</v>
      </c>
      <c r="J9" s="12">
        <v>0.56935156624479999</v>
      </c>
      <c r="K9" s="12">
        <v>0.63117272237400002</v>
      </c>
      <c r="L9" s="12">
        <v>0.6025098466148</v>
      </c>
      <c r="M9" s="12">
        <v>0.58534882392690002</v>
      </c>
      <c r="N9" s="12">
        <v>0.71878543168910003</v>
      </c>
      <c r="O9" s="12">
        <v>0.64460621033169996</v>
      </c>
      <c r="P9" s="12">
        <v>0.70843702334290004</v>
      </c>
      <c r="Q9" s="12">
        <v>0.70239343972159995</v>
      </c>
      <c r="R9" s="12">
        <v>0.62617007241349998</v>
      </c>
      <c r="S9" s="12">
        <v>0.57133760038730008</v>
      </c>
      <c r="T9" s="12">
        <v>0.7275261939905</v>
      </c>
      <c r="U9" s="12">
        <v>0.61608555368910001</v>
      </c>
      <c r="V9" s="12">
        <v>0.70594405683540007</v>
      </c>
      <c r="W9" s="12">
        <v>0.68343742213210001</v>
      </c>
      <c r="X9" s="12">
        <v>0.61748769558350003</v>
      </c>
      <c r="Y9" s="12">
        <v>0.59331292937550006</v>
      </c>
      <c r="Z9" s="12">
        <v>0.65007115227339995</v>
      </c>
      <c r="AA9" s="12">
        <v>0.61963248298189999</v>
      </c>
      <c r="AB9" s="12">
        <v>0.71715600929009993</v>
      </c>
      <c r="AC9" s="12">
        <v>0.51140128466669998</v>
      </c>
      <c r="AD9" s="12">
        <v>0.79804629914030001</v>
      </c>
      <c r="AE9" s="12">
        <v>0.57348608379520005</v>
      </c>
      <c r="AF9" s="12">
        <v>0.49324235825860002</v>
      </c>
      <c r="AG9" s="12">
        <v>0.57425547982339997</v>
      </c>
      <c r="AH9" s="12">
        <v>0.31483613461269999</v>
      </c>
      <c r="AI9" s="12">
        <v>0.44166888414279998</v>
      </c>
      <c r="AJ9" s="12">
        <v>0.54312778923220006</v>
      </c>
      <c r="AK9" s="12">
        <v>0.66035758583480009</v>
      </c>
      <c r="AL9" s="8"/>
    </row>
    <row r="10" spans="1:38" x14ac:dyDescent="0.2">
      <c r="A10" s="26"/>
      <c r="B10" s="26"/>
      <c r="C10" s="13">
        <v>586</v>
      </c>
      <c r="D10" s="13">
        <v>108</v>
      </c>
      <c r="E10" s="13">
        <v>183</v>
      </c>
      <c r="F10" s="13">
        <v>149</v>
      </c>
      <c r="G10" s="13">
        <v>146</v>
      </c>
      <c r="H10" s="13">
        <v>67</v>
      </c>
      <c r="I10" s="13">
        <v>97</v>
      </c>
      <c r="J10" s="13">
        <v>78</v>
      </c>
      <c r="K10" s="13">
        <v>119</v>
      </c>
      <c r="L10" s="13">
        <v>174</v>
      </c>
      <c r="M10" s="13">
        <v>300</v>
      </c>
      <c r="N10" s="13">
        <v>251</v>
      </c>
      <c r="O10" s="13">
        <v>145</v>
      </c>
      <c r="P10" s="13">
        <v>74</v>
      </c>
      <c r="Q10" s="13">
        <v>79</v>
      </c>
      <c r="R10" s="13">
        <v>143</v>
      </c>
      <c r="S10" s="13">
        <v>51</v>
      </c>
      <c r="T10" s="13">
        <v>22</v>
      </c>
      <c r="U10" s="13">
        <v>72</v>
      </c>
      <c r="V10" s="13">
        <v>157</v>
      </c>
      <c r="W10" s="13">
        <v>164</v>
      </c>
      <c r="X10" s="13">
        <v>90</v>
      </c>
      <c r="Y10" s="13">
        <v>94</v>
      </c>
      <c r="Z10" s="13">
        <v>43</v>
      </c>
      <c r="AA10" s="13">
        <v>8</v>
      </c>
      <c r="AB10" s="13">
        <v>263</v>
      </c>
      <c r="AC10" s="13">
        <v>52</v>
      </c>
      <c r="AD10" s="13">
        <v>15</v>
      </c>
      <c r="AE10" s="13">
        <v>23</v>
      </c>
      <c r="AF10" s="13">
        <v>29</v>
      </c>
      <c r="AG10" s="13">
        <v>12</v>
      </c>
      <c r="AH10" s="13">
        <v>3</v>
      </c>
      <c r="AI10" s="13">
        <v>8</v>
      </c>
      <c r="AJ10" s="13">
        <v>2</v>
      </c>
      <c r="AK10" s="13">
        <v>179</v>
      </c>
      <c r="AL10" s="8"/>
    </row>
    <row r="11" spans="1:38" x14ac:dyDescent="0.2">
      <c r="A11" s="26"/>
      <c r="B11" s="26"/>
      <c r="C11" s="14" t="s">
        <v>81</v>
      </c>
      <c r="D11" s="14"/>
      <c r="E11" s="14"/>
      <c r="F11" s="14"/>
      <c r="G11" s="14"/>
      <c r="H11" s="15" t="s">
        <v>109</v>
      </c>
      <c r="I11" s="14"/>
      <c r="J11" s="14"/>
      <c r="K11" s="14"/>
      <c r="L11" s="14"/>
      <c r="M11" s="14"/>
      <c r="N11" s="15" t="s">
        <v>91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9"/>
      <c r="B12" s="25" t="s">
        <v>27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v>1</v>
      </c>
      <c r="AJ12" s="12">
        <v>1</v>
      </c>
      <c r="AK12" s="12">
        <v>1</v>
      </c>
      <c r="AL12" s="8"/>
    </row>
    <row r="13" spans="1:38" x14ac:dyDescent="0.2">
      <c r="A13" s="26"/>
      <c r="B13" s="26"/>
      <c r="C13" s="13">
        <v>984</v>
      </c>
      <c r="D13" s="13">
        <v>211</v>
      </c>
      <c r="E13" s="13">
        <v>291</v>
      </c>
      <c r="F13" s="13">
        <v>229</v>
      </c>
      <c r="G13" s="13">
        <v>253</v>
      </c>
      <c r="H13" s="13">
        <v>93</v>
      </c>
      <c r="I13" s="13">
        <v>158</v>
      </c>
      <c r="J13" s="13">
        <v>156</v>
      </c>
      <c r="K13" s="13">
        <v>206</v>
      </c>
      <c r="L13" s="13">
        <v>287</v>
      </c>
      <c r="M13" s="13">
        <v>554</v>
      </c>
      <c r="N13" s="13">
        <v>372</v>
      </c>
      <c r="O13" s="13">
        <v>245</v>
      </c>
      <c r="P13" s="13">
        <v>108</v>
      </c>
      <c r="Q13" s="13">
        <v>144</v>
      </c>
      <c r="R13" s="13">
        <v>219</v>
      </c>
      <c r="S13" s="13">
        <v>107</v>
      </c>
      <c r="T13" s="13">
        <v>41</v>
      </c>
      <c r="U13" s="13">
        <v>120</v>
      </c>
      <c r="V13" s="13">
        <v>238</v>
      </c>
      <c r="W13" s="13">
        <v>280</v>
      </c>
      <c r="X13" s="13">
        <v>155</v>
      </c>
      <c r="Y13" s="13">
        <v>181</v>
      </c>
      <c r="Z13" s="13">
        <v>67</v>
      </c>
      <c r="AA13" s="13">
        <v>12</v>
      </c>
      <c r="AB13" s="13">
        <v>416</v>
      </c>
      <c r="AC13" s="13">
        <v>105</v>
      </c>
      <c r="AD13" s="13">
        <v>19</v>
      </c>
      <c r="AE13" s="13">
        <v>45</v>
      </c>
      <c r="AF13" s="13">
        <v>58</v>
      </c>
      <c r="AG13" s="13">
        <v>25</v>
      </c>
      <c r="AH13" s="13">
        <v>5</v>
      </c>
      <c r="AI13" s="13">
        <v>13</v>
      </c>
      <c r="AJ13" s="13">
        <v>4</v>
      </c>
      <c r="AK13" s="13">
        <v>294</v>
      </c>
      <c r="AL13" s="8"/>
    </row>
    <row r="14" spans="1:38" x14ac:dyDescent="0.2">
      <c r="A14" s="26"/>
      <c r="B14" s="26"/>
      <c r="C14" s="14" t="s">
        <v>81</v>
      </c>
      <c r="D14" s="14" t="s">
        <v>81</v>
      </c>
      <c r="E14" s="14" t="s">
        <v>81</v>
      </c>
      <c r="F14" s="14" t="s">
        <v>81</v>
      </c>
      <c r="G14" s="14" t="s">
        <v>81</v>
      </c>
      <c r="H14" s="14" t="s">
        <v>81</v>
      </c>
      <c r="I14" s="14" t="s">
        <v>81</v>
      </c>
      <c r="J14" s="14" t="s">
        <v>81</v>
      </c>
      <c r="K14" s="14" t="s">
        <v>81</v>
      </c>
      <c r="L14" s="14" t="s">
        <v>81</v>
      </c>
      <c r="M14" s="14" t="s">
        <v>81</v>
      </c>
      <c r="N14" s="14" t="s">
        <v>81</v>
      </c>
      <c r="O14" s="14" t="s">
        <v>81</v>
      </c>
      <c r="P14" s="14" t="s">
        <v>81</v>
      </c>
      <c r="Q14" s="14" t="s">
        <v>81</v>
      </c>
      <c r="R14" s="14" t="s">
        <v>81</v>
      </c>
      <c r="S14" s="14" t="s">
        <v>81</v>
      </c>
      <c r="T14" s="14" t="s">
        <v>81</v>
      </c>
      <c r="U14" s="14" t="s">
        <v>81</v>
      </c>
      <c r="V14" s="14" t="s">
        <v>81</v>
      </c>
      <c r="W14" s="14" t="s">
        <v>81</v>
      </c>
      <c r="X14" s="14" t="s">
        <v>81</v>
      </c>
      <c r="Y14" s="14" t="s">
        <v>81</v>
      </c>
      <c r="Z14" s="14" t="s">
        <v>81</v>
      </c>
      <c r="AA14" s="14" t="s">
        <v>81</v>
      </c>
      <c r="AB14" s="14" t="s">
        <v>81</v>
      </c>
      <c r="AC14" s="14" t="s">
        <v>81</v>
      </c>
      <c r="AD14" s="14" t="s">
        <v>81</v>
      </c>
      <c r="AE14" s="14" t="s">
        <v>81</v>
      </c>
      <c r="AF14" s="14" t="s">
        <v>81</v>
      </c>
      <c r="AG14" s="14" t="s">
        <v>81</v>
      </c>
      <c r="AH14" s="14" t="s">
        <v>81</v>
      </c>
      <c r="AI14" s="14" t="s">
        <v>81</v>
      </c>
      <c r="AJ14" s="14" t="s">
        <v>81</v>
      </c>
      <c r="AK14" s="14" t="s">
        <v>81</v>
      </c>
      <c r="AL14" s="8"/>
    </row>
    <row r="15" spans="1:38" x14ac:dyDescent="0.2">
      <c r="A15" s="16" t="s">
        <v>194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8" x14ac:dyDescent="0.2">
      <c r="A16" s="18" t="s">
        <v>101</v>
      </c>
    </row>
  </sheetData>
  <mergeCells count="13">
    <mergeCell ref="B9:B11"/>
    <mergeCell ref="B12:B14"/>
    <mergeCell ref="A6:A14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E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TOC</vt:lpstr>
      <vt:lpstr>Table 01</vt:lpstr>
      <vt:lpstr>Table 03</vt:lpstr>
      <vt:lpstr>Table 04</vt:lpstr>
      <vt:lpstr>Table 05</vt:lpstr>
      <vt:lpstr>Table 11</vt:lpstr>
      <vt:lpstr>Table 12</vt:lpstr>
      <vt:lpstr>Table 13</vt:lpstr>
      <vt:lpstr>Table 14</vt:lpstr>
      <vt:lpstr>Table 15</vt:lpstr>
      <vt:lpstr>Table 16</vt:lpstr>
      <vt:lpstr>Table 25</vt:lpstr>
      <vt:lpstr>Table 26</vt:lpstr>
      <vt:lpstr>Table 27</vt:lpstr>
      <vt:lpstr>Table 28</vt:lpstr>
      <vt:lpstr>Table 29</vt:lpstr>
      <vt:lpstr>Table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C:\Users\Admin\Downloads\Utah policy round 3.Q [08-09 2019 FINAL WEIGHTED DATA KND.sav]</dc:description>
  <cp:lastModifiedBy>Kelly Duncan</cp:lastModifiedBy>
  <dcterms:created xsi:type="dcterms:W3CDTF">2019-09-05T19:18:21Z</dcterms:created>
  <dcterms:modified xsi:type="dcterms:W3CDTF">2019-09-12T17:13:25Z</dcterms:modified>
</cp:coreProperties>
</file>