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5"/>
  <workbookPr defaultThemeVersion="166925"/>
  <mc:AlternateContent xmlns:mc="http://schemas.openxmlformats.org/markup-compatibility/2006">
    <mc:Choice Requires="x15">
      <x15ac:absPath xmlns:x15ac="http://schemas.microsoft.com/office/spreadsheetml/2010/11/ac" url="/Users/kyrene/Dropbox (Y2 Analytics)/Utah Policy + Y2 Poll/05-06 2020/Deliverables/"/>
    </mc:Choice>
  </mc:AlternateContent>
  <xr:revisionPtr revIDLastSave="0" documentId="8_{EC512F3D-A89B-764A-B597-1A176A54EA40}" xr6:coauthVersionLast="36" xr6:coauthVersionMax="36" xr10:uidLastSave="{00000000-0000-0000-0000-000000000000}"/>
  <bookViews>
    <workbookView xWindow="6200" yWindow="3540" windowWidth="28380" windowHeight="13380" tabRatio="794" xr2:uid="{00000000-000D-0000-FFFF-FFFF00000000}"/>
  </bookViews>
  <sheets>
    <sheet name="TOC" sheetId="1" r:id="rId1"/>
    <sheet name="Table 20" sheetId="21" r:id="rId2"/>
    <sheet name="Table 21" sheetId="22" r:id="rId3"/>
    <sheet name="Table 22" sheetId="23" r:id="rId4"/>
    <sheet name="Table 23" sheetId="24" r:id="rId5"/>
    <sheet name="Table 24" sheetId="25" r:id="rId6"/>
    <sheet name="Table 25" sheetId="26" r:id="rId7"/>
    <sheet name="Table 64" sheetId="65" r:id="rId8"/>
    <sheet name="Table 65" sheetId="66" r:id="rId9"/>
    <sheet name="Table 66" sheetId="67" r:id="rId10"/>
    <sheet name="Table 71" sheetId="68" r:id="rId11"/>
    <sheet name="Table 72" sheetId="69" r:id="rId12"/>
    <sheet name="Table 73" sheetId="70" r:id="rId13"/>
    <sheet name="Table 74" sheetId="71" r:id="rId14"/>
    <sheet name="Table 75" sheetId="72" r:id="rId15"/>
    <sheet name="Table 76" sheetId="73" r:id="rId16"/>
    <sheet name="Table 77" sheetId="74" r:id="rId17"/>
    <sheet name="Table 78" sheetId="75" r:id="rId18"/>
    <sheet name="Table 89" sheetId="86" r:id="rId19"/>
    <sheet name="Table 90" sheetId="87" r:id="rId20"/>
    <sheet name="Table 91" sheetId="88" r:id="rId21"/>
    <sheet name="Table 92" sheetId="89" r:id="rId22"/>
    <sheet name="Table 93" sheetId="90" r:id="rId23"/>
    <sheet name="Table 94" sheetId="91" r:id="rId24"/>
    <sheet name="Table 95" sheetId="92" r:id="rId25"/>
    <sheet name="Table 96" sheetId="93" r:id="rId26"/>
    <sheet name="Table 97" sheetId="94" r:id="rId27"/>
  </sheets>
  <calcPr calcId="179021"/>
</workbook>
</file>

<file path=xl/calcChain.xml><?xml version="1.0" encoding="utf-8"?>
<calcChain xmlns="http://schemas.openxmlformats.org/spreadsheetml/2006/main">
  <c r="A1" i="94" l="1"/>
  <c r="A1" i="93"/>
  <c r="A1" i="92"/>
  <c r="A1" i="91"/>
  <c r="A1" i="90"/>
  <c r="A1" i="89"/>
  <c r="A1" i="88"/>
  <c r="A1" i="87"/>
  <c r="A1" i="86"/>
  <c r="A1" i="75"/>
  <c r="A1" i="74"/>
  <c r="A1" i="73"/>
  <c r="A1" i="72"/>
  <c r="A1" i="71"/>
  <c r="A1" i="70"/>
  <c r="A1" i="69"/>
  <c r="A1" i="68"/>
  <c r="A1" i="67"/>
  <c r="A1" i="66"/>
  <c r="A1" i="65"/>
  <c r="A1" i="26"/>
  <c r="A1" i="25"/>
  <c r="A1" i="24"/>
  <c r="A1" i="23"/>
  <c r="A1" i="22"/>
  <c r="A1" i="2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<sst xmlns="http://schemas.openxmlformats.org/spreadsheetml/2006/main" count="5490" uniqueCount="380">
  <si>
    <t>Table #</t>
  </si>
  <si>
    <t>Question Title</t>
  </si>
  <si>
    <t>Base Description</t>
  </si>
  <si>
    <t>Base Size (N count)</t>
  </si>
  <si>
    <t>All respondents.</t>
  </si>
  <si>
    <t>QCOVIDRATE: How would you rate the job each of the following is doing responding to the coronavirus outbreak? - President Trump</t>
  </si>
  <si>
    <t>QCOVIDRATE: How would you rate the job each of the following is doing responding to the coronavirus outbreak? - Governor Gary Herbert</t>
  </si>
  <si>
    <t>QCOVIDRATE: How would you rate the job each of the following is doing responding to the coronavirus outbreak? - The Utah State Legislature</t>
  </si>
  <si>
    <t>QCOVIDRATE: How would you rate the job each of the following is doing responding to the coronavirus outbreak? - County officials and health departments</t>
  </si>
  <si>
    <t>QCOVIDRATE: How would you rate the job each of the following is doing responding to the coronavirus outbreak? - Your local city or town officials</t>
  </si>
  <si>
    <t>QCOVIDRATE: How would you rate the job each of the following is doing responding to the coronavirus outbreak? - The local business community</t>
  </si>
  <si>
    <t>All Republican respondents.</t>
  </si>
  <si>
    <t>All Republican respondents likely to vote in the June 2020 Primary election for Governor.</t>
  </si>
  <si>
    <t>All Republican respondents that plan to vote in the Republican Primary.</t>
  </si>
  <si>
    <t>All Republican respondents likely to affiliate with the Republican Party to participate in the June Republican Primary elections.</t>
  </si>
  <si>
    <t>All non-Republican respondents.</t>
  </si>
  <si>
    <t>All non-Republican respondents likely to vote in the June 2020 Primary election for Governor.</t>
  </si>
  <si>
    <t>All non-Republican respondents that plan to vote in the Republican Primary.</t>
  </si>
  <si>
    <t>All non-Republican respondents likely to affiliate with the Republican Party to participate in the June Republican Primary elections.</t>
  </si>
  <si>
    <t>Q2020ELECTION: If the November 2020 election for the President of the United States were being held today and the Democratic nominee was Joe Biden and the Republican nominee was Donald Trump, who would you vote for?</t>
  </si>
  <si>
    <t>CONGRESSIONAL: Congressional district</t>
  </si>
  <si>
    <t>COUNTY: County</t>
  </si>
  <si>
    <t>PARTY7: Party identification</t>
  </si>
  <si>
    <t>QIDEOLOGY: Ideology</t>
  </si>
  <si>
    <t>QAGE: Age</t>
  </si>
  <si>
    <t>QINCOME: Income</t>
  </si>
  <si>
    <t>QSEX: Gender</t>
  </si>
  <si>
    <t>QEDU: Education</t>
  </si>
  <si>
    <t>QRELIGIOSITY: Religious affiliation and activity</t>
  </si>
  <si>
    <t>Base - All respondents.</t>
  </si>
  <si>
    <t>Total</t>
  </si>
  <si>
    <t>Congressional district</t>
  </si>
  <si>
    <t>Age</t>
  </si>
  <si>
    <t>Gender</t>
  </si>
  <si>
    <t>Party identification</t>
  </si>
  <si>
    <t>Ideology</t>
  </si>
  <si>
    <t>Religious Affiliation and Activity</t>
  </si>
  <si>
    <t>Education</t>
  </si>
  <si>
    <t>County</t>
  </si>
  <si>
    <t>[A]</t>
  </si>
  <si>
    <t>[B]</t>
  </si>
  <si>
    <t>[C]</t>
  </si>
  <si>
    <t>[D]</t>
  </si>
  <si>
    <t>[E]</t>
  </si>
  <si>
    <t>[F]</t>
  </si>
  <si>
    <t>[G]</t>
  </si>
  <si>
    <t>[H]</t>
  </si>
  <si>
    <t>[I]</t>
  </si>
  <si>
    <t>[J]</t>
  </si>
  <si>
    <t>Average</t>
  </si>
  <si>
    <t>1</t>
  </si>
  <si>
    <t>2</t>
  </si>
  <si>
    <t>3</t>
  </si>
  <si>
    <t>4</t>
  </si>
  <si>
    <t>18-34</t>
  </si>
  <si>
    <t>35-44</t>
  </si>
  <si>
    <t>45-55</t>
  </si>
  <si>
    <t>55-64</t>
  </si>
  <si>
    <t>65+</t>
  </si>
  <si>
    <t>Female</t>
  </si>
  <si>
    <t>Male</t>
  </si>
  <si>
    <t>Strong Republican</t>
  </si>
  <si>
    <t>Not very strong Republican</t>
  </si>
  <si>
    <t>Independent leaning Republican</t>
  </si>
  <si>
    <t>Independent/Other/No preference</t>
  </si>
  <si>
    <t>Independent leaning Democrat</t>
  </si>
  <si>
    <t>Not very strong Democrat</t>
  </si>
  <si>
    <t>Strong Democrat</t>
  </si>
  <si>
    <t>Strongly conservative</t>
  </si>
  <si>
    <t>Moderately conservative</t>
  </si>
  <si>
    <t>Neither, middle of the road</t>
  </si>
  <si>
    <t>Moderately liberal</t>
  </si>
  <si>
    <t>Strongly liberal</t>
  </si>
  <si>
    <t>Do not know/not sure</t>
  </si>
  <si>
    <t>Very active LDS</t>
  </si>
  <si>
    <t>Less active LDS</t>
  </si>
  <si>
    <t>Not active LDS</t>
  </si>
  <si>
    <t>Very active Christian (non-LDS)</t>
  </si>
  <si>
    <t>Less active Christian (non-LDS)</t>
  </si>
  <si>
    <t>Not active Christian (non-LDS)</t>
  </si>
  <si>
    <t>Very active non-Christian</t>
  </si>
  <si>
    <t>Less active non-Christian</t>
  </si>
  <si>
    <t>Not active non-Christian</t>
  </si>
  <si>
    <t>Agnostic/Athiest/None</t>
  </si>
  <si>
    <t>College graduate</t>
  </si>
  <si>
    <t>High school graduate</t>
  </si>
  <si>
    <t>Post graduate degree (e.g. MA, MBA, LLD, PhD)</t>
  </si>
  <si>
    <t>Some college</t>
  </si>
  <si>
    <t>Some high school or less</t>
  </si>
  <si>
    <t>Vocational school or technical school</t>
  </si>
  <si>
    <t>CACHE</t>
  </si>
  <si>
    <t>DAVIS</t>
  </si>
  <si>
    <t>SALT LAKE</t>
  </si>
  <si>
    <t>UTAH</t>
  </si>
  <si>
    <t>WASHINGTON</t>
  </si>
  <si>
    <t>WEBER</t>
  </si>
  <si>
    <t>OTHER</t>
  </si>
  <si>
    <t>-</t>
  </si>
  <si>
    <t>a b</t>
  </si>
  <si>
    <t>a</t>
  </si>
  <si>
    <t>D E F G</t>
  </si>
  <si>
    <t>E</t>
  </si>
  <si>
    <t>C D E</t>
  </si>
  <si>
    <t>e</t>
  </si>
  <si>
    <t>d e</t>
  </si>
  <si>
    <t>J</t>
  </si>
  <si>
    <t>b</t>
  </si>
  <si>
    <t>A B C</t>
  </si>
  <si>
    <t>A B C D</t>
  </si>
  <si>
    <t>A b C</t>
  </si>
  <si>
    <t>A B</t>
  </si>
  <si>
    <t>A B f</t>
  </si>
  <si>
    <t>e g</t>
  </si>
  <si>
    <t>Margin of error</t>
  </si>
  <si>
    <t>*</t>
  </si>
  <si>
    <t xml:space="preserve">Multiple comparison correction: False Discovery Rate (FDR) (p = 0.05); Column multiple comparison correction: Bonferroni; Column comparison symbols: a, b, c... (p &lt;= 0.05), A, B, C... (p &lt;= 0.001); No test symbol: -; Not significant symbol: </t>
  </si>
  <si>
    <t>D E G</t>
  </si>
  <si>
    <t>b d</t>
  </si>
  <si>
    <t>c</t>
  </si>
  <si>
    <t>A</t>
  </si>
  <si>
    <t>f</t>
  </si>
  <si>
    <t>Top 2</t>
  </si>
  <si>
    <t>B C D E F G</t>
  </si>
  <si>
    <t>E F G</t>
  </si>
  <si>
    <t>B C D E F</t>
  </si>
  <si>
    <t>D e</t>
  </si>
  <si>
    <t>D E</t>
  </si>
  <si>
    <t>j</t>
  </si>
  <si>
    <t>a c</t>
  </si>
  <si>
    <t>A B C d f</t>
  </si>
  <si>
    <t>e f G</t>
  </si>
  <si>
    <t>d</t>
  </si>
  <si>
    <t>E G</t>
  </si>
  <si>
    <t>d E f G</t>
  </si>
  <si>
    <t>c D E</t>
  </si>
  <si>
    <t>D</t>
  </si>
  <si>
    <t>B</t>
  </si>
  <si>
    <t>A B C d</t>
  </si>
  <si>
    <t>A B C F</t>
  </si>
  <si>
    <t>A b d e</t>
  </si>
  <si>
    <t>G</t>
  </si>
  <si>
    <t>g</t>
  </si>
  <si>
    <t>Bottom 2</t>
  </si>
  <si>
    <t>A B d e</t>
  </si>
  <si>
    <t>e G</t>
  </si>
  <si>
    <t>d E</t>
  </si>
  <si>
    <t>d e G</t>
  </si>
  <si>
    <t>E f J</t>
  </si>
  <si>
    <t>A c</t>
  </si>
  <si>
    <t>A C</t>
  </si>
  <si>
    <t>c f</t>
  </si>
  <si>
    <t>a B</t>
  </si>
  <si>
    <t>C D E f</t>
  </si>
  <si>
    <t>A b</t>
  </si>
  <si>
    <t>a d</t>
  </si>
  <si>
    <t>d E g</t>
  </si>
  <si>
    <t>c d E</t>
  </si>
  <si>
    <t>b c</t>
  </si>
  <si>
    <t>e F G</t>
  </si>
  <si>
    <t>f J</t>
  </si>
  <si>
    <t>c D</t>
  </si>
  <si>
    <t>d e F G</t>
  </si>
  <si>
    <t>A B C f</t>
  </si>
  <si>
    <t>E g</t>
  </si>
  <si>
    <t>A b C d</t>
  </si>
  <si>
    <t>A B c</t>
  </si>
  <si>
    <t>B C D E</t>
  </si>
  <si>
    <t>d E F G</t>
  </si>
  <si>
    <t>A b c</t>
  </si>
  <si>
    <t>C</t>
  </si>
  <si>
    <t>d g</t>
  </si>
  <si>
    <t>c d</t>
  </si>
  <si>
    <t>a B c</t>
  </si>
  <si>
    <t>a b C</t>
  </si>
  <si>
    <t>E f G</t>
  </si>
  <si>
    <t>C D</t>
  </si>
  <si>
    <t>A B C D F</t>
  </si>
  <si>
    <t>A B D</t>
  </si>
  <si>
    <t>a e</t>
  </si>
  <si>
    <t>Table 20 - QCOVIDRATE: How would you rate the job each of the following is doing responding to the coronavirus outbreak? - President Trump</t>
  </si>
  <si>
    <t>How would you rate the job each of the following is doing responding to the coronavirus outbreak? - President Trump</t>
  </si>
  <si>
    <t>Excellent</t>
  </si>
  <si>
    <t>B c D E F G</t>
  </si>
  <si>
    <t>a b C d f</t>
  </si>
  <si>
    <t>A B C d F</t>
  </si>
  <si>
    <t>Good</t>
  </si>
  <si>
    <t>Only fair</t>
  </si>
  <si>
    <t>a B c D E f J</t>
  </si>
  <si>
    <t>Poor</t>
  </si>
  <si>
    <t>c e</t>
  </si>
  <si>
    <t>A B D E</t>
  </si>
  <si>
    <t>Total sample; Weight: GTweight; base n = from 960 to 1081; total n = 1107; 147 missing; effective sample size = 653 (60%)</t>
  </si>
  <si>
    <t>Table 21 - QCOVIDRATE: How would you rate the job each of the following is doing responding to the coronavirus outbreak? - Governor Gary Herbert</t>
  </si>
  <si>
    <t>How would you rate the job each of the following is doing responding to the coronavirus outbreak? - Governor Gary Herbert</t>
  </si>
  <si>
    <t>b e G I J</t>
  </si>
  <si>
    <t>D e g</t>
  </si>
  <si>
    <t>A b c e</t>
  </si>
  <si>
    <t>Total sample; Weight: GTweight; base n = from 959 to 1079; total n = 1107; 148 missing; effective sample size = 651 (60%)</t>
  </si>
  <si>
    <t>Table 22 - QCOVIDRATE: How would you rate the job each of the following is doing responding to the coronavirus outbreak? - The Utah State Legislature</t>
  </si>
  <si>
    <t>How would you rate the job each of the following is doing responding to the coronavirus outbreak? - The Utah State Legislature</t>
  </si>
  <si>
    <t>D g</t>
  </si>
  <si>
    <t>A b d</t>
  </si>
  <si>
    <t>Total sample; Weight: GTweight; base n = from 956 to 1076; total n = 1107; 151 missing; effective sample size = 643 (60%)</t>
  </si>
  <si>
    <t>Table 23 - QCOVIDRATE: How would you rate the job each of the following is doing responding to the coronavirus outbreak? - County officials and health departments</t>
  </si>
  <si>
    <t>How would you rate the job each of the following is doing responding to the coronavirus outbreak? - County officials and health departments</t>
  </si>
  <si>
    <t>i</t>
  </si>
  <si>
    <t>e g i</t>
  </si>
  <si>
    <t>A b c d J</t>
  </si>
  <si>
    <t>a c d j</t>
  </si>
  <si>
    <t>Total sample; Weight: GTweight; base n = from 959 to 1080; total n = 1107; 148 missing; effective sample size = 646 (60%)</t>
  </si>
  <si>
    <t>Table 24 - QCOVIDRATE: How would you rate the job each of the following is doing responding to the coronavirus outbreak? - Your local city or town officials</t>
  </si>
  <si>
    <t>How would you rate the job each of the following is doing responding to the coronavirus outbreak? - Your local city or town officials</t>
  </si>
  <si>
    <t>e G I j</t>
  </si>
  <si>
    <t>g I</t>
  </si>
  <si>
    <t>A b d j</t>
  </si>
  <si>
    <t>A B D j</t>
  </si>
  <si>
    <t>Total sample; Weight: GTweight; base n = from 958 to 1078; total n = 1107; 149 missing; effective sample size = 641 (59%)</t>
  </si>
  <si>
    <t>Table 25 - QCOVIDRATE: How would you rate the job each of the following is doing responding to the coronavirus outbreak? - The local business community</t>
  </si>
  <si>
    <t>How would you rate the job each of the following is doing responding to the coronavirus outbreak? - The local business community</t>
  </si>
  <si>
    <t>d f</t>
  </si>
  <si>
    <t>b c d e f j</t>
  </si>
  <si>
    <t>Total sample; Weight: GTweight; base n = from 960 to 1080; total n = 1107; 147 missing; effective sample size = 642 (59%)</t>
  </si>
  <si>
    <t>A B C D f</t>
  </si>
  <si>
    <t>B C D E f</t>
  </si>
  <si>
    <t>A B d E</t>
  </si>
  <si>
    <t>C d E</t>
  </si>
  <si>
    <t>B d</t>
  </si>
  <si>
    <t>f G</t>
  </si>
  <si>
    <t>A C D</t>
  </si>
  <si>
    <t>b C</t>
  </si>
  <si>
    <t>Very likely</t>
  </si>
  <si>
    <t>Somewhat likely</t>
  </si>
  <si>
    <t>Somewhat unlikely</t>
  </si>
  <si>
    <t>Very unlikely</t>
  </si>
  <si>
    <t>F G</t>
  </si>
  <si>
    <t>Base - All Republican respondents.</t>
  </si>
  <si>
    <t>How likely are you to vote in the June 2020 Primary election for Governor?</t>
  </si>
  <si>
    <t>Definitely will</t>
  </si>
  <si>
    <t>Probably will</t>
  </si>
  <si>
    <t>Probably will not</t>
  </si>
  <si>
    <t>Definitely will not</t>
  </si>
  <si>
    <t>A c d</t>
  </si>
  <si>
    <t>Filter: Filter for Republican respondents; Weight: GTweight; base n = from 517 to 574; total n = 591; 74 missing; effective sample size = 352 (61%); 47% filtered out</t>
  </si>
  <si>
    <t>Base - All Republican respondents likely to vote in the June 2020 Primary election for Governor.</t>
  </si>
  <si>
    <t>Thinking ahead to the June 2020 Primary election for Governor, do you plan to vote in the Republican Primary?</t>
  </si>
  <si>
    <t>Yes</t>
  </si>
  <si>
    <t>No</t>
  </si>
  <si>
    <t>Filter: Filter for Republican respondents; Weight: GTweight; base n = from 507 to 562; total n = 591; 84 missing; effective sample size = 359 (64%); 47% filtered out</t>
  </si>
  <si>
    <t>Base - All Republican respondents that plan to vote in the Republican Primary.</t>
  </si>
  <si>
    <t>As you may be aware, Republican primary elections in Utah are  closed primaries , meaning that only voters who are registered, or formally affiliated with the Republican party can participate in party primary elections.  Knowing this, how likely are you to affiliate with the Republican party in order to participate in the June Republican Primary elections?</t>
  </si>
  <si>
    <t>C F</t>
  </si>
  <si>
    <t>b d e</t>
  </si>
  <si>
    <t>C f</t>
  </si>
  <si>
    <t>Filter: Filter for Republican respondents; Weight: GTweight; base n = from 469 to 518; total n = 591; 122 missing; effective sample size = 345 (67%); 47% filtered out</t>
  </si>
  <si>
    <t>Base - All Republican respondents likely to affiliate with the Republican Party to participate in the June Republican Primary elections.</t>
  </si>
  <si>
    <t>If the June 2020 Republican Primary election for Governor were held today, who would you vote for?</t>
  </si>
  <si>
    <t>Greg Hughes</t>
  </si>
  <si>
    <t>Jon Huntsman, Jr.</t>
  </si>
  <si>
    <t>Spencer Cox</t>
  </si>
  <si>
    <t>Thomas Wright</t>
  </si>
  <si>
    <t>B e j</t>
  </si>
  <si>
    <t>Filter: Filter for Republican respondents; Weight: GTweight; base n = from 439 to 483; total n = 591; 152 missing; effective sample size = 318 (66%); 47% filtered out</t>
  </si>
  <si>
    <t>If the June 2020 Republican Primary election for Utah Attorney General were held today, who would you vote for?</t>
  </si>
  <si>
    <t>Sean Reyes</t>
  </si>
  <si>
    <t>David Leavitt</t>
  </si>
  <si>
    <t>Filter: Filter for Republican respondents; Weight: GTweight; base n = from 424 to 465; total n = 591; 167 missing; effective sample size = 302 (65%); 47% filtered out</t>
  </si>
  <si>
    <t>Table 73 - QUNAFF_PARTICIPATE: How likely are you to vote in the June 2020 Primary election for Governor?</t>
  </si>
  <si>
    <t>Base - All non-Republican respondents.</t>
  </si>
  <si>
    <t>Filter: Filter for non-Republican respondents; Weight: GTweight; base n = from 443 to 504; total n = 516; 73 missing; effective sample size = 297 (59%); 53% filtered out</t>
  </si>
  <si>
    <t>Table 74 - QUNAFF_LEAN: Thinking ahead to the June 2020 Primary election for Governor, do you plan to vote in the Republican Primary?</t>
  </si>
  <si>
    <t>Base - All non-Republican respondents likely to vote in the June 2020 Primary election for Governor.</t>
  </si>
  <si>
    <t>Filter: Filter for non-Republican respondents; Weight: GTweight; base n = from 367 to 418; total n = 516; 149 missing; effective sample size = 250 (60%); 53% filtered out</t>
  </si>
  <si>
    <t>Table 75 - QUNAFF_LIKELYAFF: As you may be aware, Republican primary elections in Utah are  closed primaries , meaning that only voters who are registered, or formally affiliated with the Republican party can participate in party primary elections.  Knowing this, how likely are you to affiliate with the Republican party in order to participate in the June Republican Primary elections?</t>
  </si>
  <si>
    <t>Base - All non-Republican respondents that plan to vote in the Republican Primary.</t>
  </si>
  <si>
    <t>As you may be aware, Republican primary elections in Utah are closed primaries, meaning that only voters who are registered, or formally affiliated with the Republican party can participate in party primary elections.  Knowing this, how likely are you to a</t>
  </si>
  <si>
    <t>Filter: Filter for non-Republican respondents; Weight: GTweight; base n = from 144 to 170; total n = 516; 372 missing; effective sample size = 120 (70%); 53% filtered out</t>
  </si>
  <si>
    <t>Table 76 - QUNAFF_GOPPRIMARY: If the June 2020 Republican Primary election for Governor were held today, who would you vote for?</t>
  </si>
  <si>
    <t>Base - All non-Republican respondents likely to affiliate with the Republican Party to participate in the June Republican Primary elections.</t>
  </si>
  <si>
    <t>If the June 2020 Republican Primary election for Governor were held today, who would you vote for?1</t>
  </si>
  <si>
    <t>Filter: Filter for non-Republican respondents; Weight: GTweight; base n = from 105 to 127; total n = 516; 411 missing; effective sample size = 91 (71%); 53% filtered out</t>
  </si>
  <si>
    <t>Table 77 - QUNAFF_AG: If the June 2020 Republican Primary election for Utah Attorney General were held today, who would you vote for?</t>
  </si>
  <si>
    <t>Filter: Filter for non-Republican respondents; Weight: GTweight; base n = from 96 to 116; total n = 516; 420 missing; effective sample size = 69 (59%); 53% filtered out</t>
  </si>
  <si>
    <t>Table 78 - Q2020ELECTION: If the November 2020 election for the President of the United States were being held today and the Democratic nominee was Joe Biden and the Republican nominee was Donald Trump, who would you vote for?</t>
  </si>
  <si>
    <t>If the November 2020 election for the President of the United States were being held today and the Democratic nominee was Joe Biden and the Republican nominee was Donald Trump, who would you vote for?</t>
  </si>
  <si>
    <t>The Democratic nominee, Joe Biden</t>
  </si>
  <si>
    <t>The Republican nominee, Donald Trump</t>
  </si>
  <si>
    <t>A third-party candidate</t>
  </si>
  <si>
    <t>A g</t>
  </si>
  <si>
    <t>a D</t>
  </si>
  <si>
    <t>Other, please specify</t>
  </si>
  <si>
    <t>Total sample; Weight: GTweight; base n = from 960 to 1078; total n = 1107; 147 missing; effective sample size = 649 (60%)</t>
  </si>
  <si>
    <t>a j</t>
  </si>
  <si>
    <t>D f</t>
  </si>
  <si>
    <t>B C D</t>
  </si>
  <si>
    <t>Table 89 - CONGRESSIONAL: Congressional district</t>
  </si>
  <si>
    <t>Congressional district1</t>
  </si>
  <si>
    <t>b C D E g</t>
  </si>
  <si>
    <t>B C D E G</t>
  </si>
  <si>
    <t>a C D F</t>
  </si>
  <si>
    <t>A B C D F G</t>
  </si>
  <si>
    <t>B e f</t>
  </si>
  <si>
    <t>A B C E F G</t>
  </si>
  <si>
    <t>a B D E F G</t>
  </si>
  <si>
    <t>B e f G</t>
  </si>
  <si>
    <t>Total sample; Weight: GTweight; base n = from 972 to 1099; total n = 1107; 135 missing; effective sample size = 655 (60%)</t>
  </si>
  <si>
    <t>Table 90 - COUNTY: County</t>
  </si>
  <si>
    <t>A C D E F G</t>
  </si>
  <si>
    <t>A B C D E F</t>
  </si>
  <si>
    <t>A B D E F G</t>
  </si>
  <si>
    <t>A B C D E G</t>
  </si>
  <si>
    <t>Table 91 - PARTY7: Party identification</t>
  </si>
  <si>
    <t>a d f J</t>
  </si>
  <si>
    <t>A C D E</t>
  </si>
  <si>
    <t>A B D e</t>
  </si>
  <si>
    <t>A B d E F j</t>
  </si>
  <si>
    <t>Total sample; Weight: GTweight; base n = from 924 to 972; total n = 1107; 183 missing; effective sample size = 586 (60%)</t>
  </si>
  <si>
    <t>Table 92 - QIDEOLOGY: Ideology</t>
  </si>
  <si>
    <t>A D E F G</t>
  </si>
  <si>
    <t>A C D E F</t>
  </si>
  <si>
    <t>A b C f G</t>
  </si>
  <si>
    <t>A c G</t>
  </si>
  <si>
    <t>A B D E F</t>
  </si>
  <si>
    <t>A B C E F</t>
  </si>
  <si>
    <t>d f G</t>
  </si>
  <si>
    <t>A B C D E</t>
  </si>
  <si>
    <t>Total sample; Weight: GTweight; base n = from 953 to 1040; total n = 1107; 154 missing; effective sample size = 610 (59%)</t>
  </si>
  <si>
    <t>Table 93 - QAGE: Age</t>
  </si>
  <si>
    <t>A B C E</t>
  </si>
  <si>
    <t>C e</t>
  </si>
  <si>
    <t>Total sample; Weight: GTweight; base n = from 924 to 1008; total n = 1107; 183 missing; effective sample size = 585 (58%)</t>
  </si>
  <si>
    <t>Table 94 - QINCOME: Income</t>
  </si>
  <si>
    <t>Income</t>
  </si>
  <si>
    <t>$25,000 - 34,999</t>
  </si>
  <si>
    <t>$35,000 - 49,999</t>
  </si>
  <si>
    <t>$50,000 - 74,999</t>
  </si>
  <si>
    <t>$75,000 - 99,999</t>
  </si>
  <si>
    <t>c j</t>
  </si>
  <si>
    <t>$100,000 - 124,999</t>
  </si>
  <si>
    <t>$125,000 - 149,999</t>
  </si>
  <si>
    <t>Over $150,000</t>
  </si>
  <si>
    <t>Prefer not to say</t>
  </si>
  <si>
    <t>Under $25,000</t>
  </si>
  <si>
    <t>a b C F</t>
  </si>
  <si>
    <t>Total sample; Weight: GTweight; base n = from 940 to 1025; total n = 1107; 167 missing; effective sample size = 627 (61%)</t>
  </si>
  <si>
    <t>Table 95 - QSEX: Gender</t>
  </si>
  <si>
    <t>In another way</t>
  </si>
  <si>
    <t>Total sample; Weight: GTweight; base n = from 951 to 1037; total n = 1107; 156 missing; effective sample size = 611 (59%)</t>
  </si>
  <si>
    <t>Table 96 - QEDU: Education</t>
  </si>
  <si>
    <t>Total sample; Weight: GTweight; base n = from 949 to 1036; total n = 1107; 158 missing; effective sample size = 606 (59%)</t>
  </si>
  <si>
    <t>Table 97 - QRELIGIOSITY: Religious affiliation and activity</t>
  </si>
  <si>
    <t>B C D E F G H I J</t>
  </si>
  <si>
    <t>B D</t>
  </si>
  <si>
    <t>b C e f G</t>
  </si>
  <si>
    <t>A C D E F G H I J</t>
  </si>
  <si>
    <t>A B D E F G H I J</t>
  </si>
  <si>
    <t>A B C E F G H I J</t>
  </si>
  <si>
    <t>A B C D F G H I J</t>
  </si>
  <si>
    <t>A B C D E G H I J</t>
  </si>
  <si>
    <t>A B C D E F H I J</t>
  </si>
  <si>
    <t>A B C D E F G I J</t>
  </si>
  <si>
    <t>A B C D E F G H J</t>
  </si>
  <si>
    <t>A B C D E F G H I</t>
  </si>
  <si>
    <t>Total sample; Weight: GTweight; base n = from 968 to 1053; total n = 1107; 139 missing; effective sample size = 620 (59%)</t>
  </si>
  <si>
    <t>Table 64 - QGOP_PARTICIPATE: How likely are you to vote in the June 2020 Primary election for Governor?</t>
  </si>
  <si>
    <t>Table 65 - QGOP_LEAN: Thinking ahead to the June 2020 Primary election for Governor, do you plan to vote in the Republican Primary?</t>
  </si>
  <si>
    <t>Table 66 - QGOP_LIKELYAFF: As you may be aware, Republican primary elections in Utah are  closed primaries , meaning that only voters who are registered, or formally affiliated with the Republican party can participate in party primary elections.  Knowing this, how likely are you to affiliate with the Republican party in order to participate in the June Republican Primary elections?</t>
  </si>
  <si>
    <t>Table 71 - QGOPPRIMARY: If the June 2020 Republican Primary election for Governor were held today, who would you vote for?</t>
  </si>
  <si>
    <t>Table 72 - QGOP_AG: If the June 2020 Republican Primary election for Utah Attorney General were held today, who would you vote for?</t>
  </si>
  <si>
    <t>HELD FOR FUTURE RELEASE</t>
  </si>
  <si>
    <t>PROPRIETARY; NOT FOR PUBLIC RELEASE</t>
  </si>
  <si>
    <t>QGOP_PARTICIPATE: How likely are you to vote in the June 2020 Primary election for Governor? - SEE LIKELY PRIMARY VOTER WEIGHTED TABS</t>
  </si>
  <si>
    <t>QGOP_LEAN: Thinking ahead to the June 2020 Primary election for Governor, do you plan to vote in the Republican Primary? - SEE LIKELY PRIMARY VOTER WEIGHTED TABS</t>
  </si>
  <si>
    <t>QGOP_LIKELYAFF: As you may be aware, Republican primary elections in Utah are  closed primaries , meaning that only voters who are registered, or formally affiliated with the Republican party can participate in party primary elections.  Knowing this, how likely are you to affiliate with the Republican party in order to participate in the June Republican Primary elections? - SEE LIKELY PRIMARY VOTER WEIGHTED TABS</t>
  </si>
  <si>
    <t>QGOPPRIMARY: If the June 2020 Republican Primary election for Governor were held today, who would you vote for? - SEE LIKELY PRIMARY VOTER WEIGHTED TABS</t>
  </si>
  <si>
    <t>QGOP_AG: If the June 2020 Republican Primary election for Utah Attorney General were held today, who would you vote for? - SEE LIKELY PRIMARY VOTER WEIGHTED TABS</t>
  </si>
  <si>
    <t>QUNAFF_PARTICIPATE: How likely are you to vote in the June 2020 Primary election for Governor? - SEE LIKELY PRIMARY VOTER WEIGHTED TABS</t>
  </si>
  <si>
    <t>QUNAFF_LEAN: Thinking ahead to the June 2020 Primary election for Governor, do you plan to vote in the Republican Primary? - SEE LIKELY PRIMARY VOTER WEIGHTED TABS</t>
  </si>
  <si>
    <t>QUNAFF_LIKELYAFF: As you may be aware, Republican primary elections in Utah are  closed primaries , meaning that only voters who are registered, or formally affiliated with the Republican party can participate in party primary elections.  Knowing this, how likely are you to affiliate with the Republican party in order to participate in the June Republican Primary elections? - SEE LIKELY PRIMARY VOTER WEIGHTED TABS</t>
  </si>
  <si>
    <t>QUNAFF_GOPPRIMARY: If the June 2020 Republican Primary election for Governor were held today, who would you vote for? - SEE LIKELY PRIMARY VOTER WEIGHTED TABS</t>
  </si>
  <si>
    <t>QUNAFF_AG: If the June 2020 Republican Primary election for Utah Attorney General were held today, who would you vote for? - SEE LIKELY PRIMARY VOTER WEIGHTED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</si>
</sst>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
  </numFmts>
  <fonts count="15">
    <font>
      <sz val="11"/>
      <color theme="1"/>
      <name val="Calibri"/>
      <family val="2"/>
      <scheme val="minor"/>
    </font>
    <font>
      <u/>
      <sz val="11"/>
      <color theme="10"/>
      <name val="Calibri"/>
      <family val="2"/>
      <scheme val="minor"/>
    </font>
    <font>
      <b/>
      <sz val="8"/>
      <name val="Arial"/>
      <family val="2"/>
    </font>
    <font>
      <u/>
      <sz val="8"/>
      <name val="Arial"/>
      <family val="2"/>
    </font>
    <font>
      <sz val="8"/>
      <name val="Arial"/>
      <family val="2"/>
    </font>
    <font>
      <sz val="8"/>
      <color rgb="FFA2AAAD"/>
      <name val="Arial"/>
      <family val="2"/>
    </font>
    <font>
      <sz val="7"/>
      <name val="Arial"/>
      <family val="2"/>
    </font>
    <font>
      <sz val="8"/>
      <color theme="1"/>
      <name val="Arial"/>
      <family val="2"/>
    </font>
    <font>
      <sz val="8"/>
      <color theme="0" tint="-0.499984740745262"/>
      <name val="Arial"/>
      <family val="2"/>
    </font>
    <font>
      <u/>
      <sz val="8"/>
      <color theme="0" tint="-0.499984740745262"/>
      <name val="Arial"/>
      <family val="2"/>
    </font>
    <font>
      <sz val="11"/>
      <color theme="0" tint="-0.499984740745262"/>
      <name val="Calibri"/>
      <family val="2"/>
      <scheme val="minor"/>
    </font>
    <font>
      <sz val="11"/>
      <name val="Calibri"/>
      <family val="2"/>
      <scheme val="minor"/>
    </font>
    <font>
      <i/>
      <u/>
      <sz val="8"/>
      <color theme="0" tint="-0.499984740745262"/>
      <name val="Arial"/>
      <family val="2"/>
    </font>
    <font>
      <i/>
      <sz val="8"/>
      <color theme="0" tint="-0.499984740745262"/>
      <name val="Arial"/>
      <family val="2"/>
    </font>
    <font>
      <i/>
      <sz val="11"/>
      <color theme="0" tint="-0.499984740745262"/>
      <name val="Calibri"/>
      <family val="2"/>
      <scheme val="minor"/>
    </font>
  </fonts>
  <fills count="5">
    <fill>
      <patternFill patternType="none"/>
    </fill>
    <fill>
      <patternFill patternType="gray125"/>
    </fill>
    <fill>
      <patternFill patternType="solid">
        <fgColor rgb="FF0F243E"/>
      </patternFill>
    </fill>
    <fill>
      <patternFill patternType="solid">
        <fgColor rgb="FFE7E6E6"/>
      </patternFill>
    </fill>
    <fill>
      <patternFill patternType="solid">
        <fgColor rgb="FF2083E7"/>
      </patternFill>
    </fill>
  </fills>
  <borders count="8">
    <border>
      <left/>
      <right/>
      <top/>
      <bottom/>
      <diagonal/>
    </border>
    <border>
      <left/>
      <right/>
      <top/>
      <bottom style="thin">
        <color auto="1"/>
      </bottom>
      <diagonal/>
    </border>
    <border>
      <left/>
      <right/>
      <top style="thin">
        <color auto="1"/>
      </top>
      <bottom/>
      <diagonal/>
    </border>
    <border>
      <left/>
      <right/>
      <top style="thick">
        <color auto="1"/>
      </top>
      <bottom/>
      <diagonal/>
    </border>
    <border>
      <left style="thick">
        <color auto="1"/>
      </left>
      <right/>
      <top/>
      <bottom/>
      <diagonal/>
    </border>
    <border>
      <left/>
      <right/>
      <top style="thin">
        <color indexed="64"/>
      </top>
      <bottom style="thick">
        <color auto="1"/>
      </bottom>
      <diagonal/>
    </border>
    <border>
      <left/>
      <right style="thick">
        <color auto="1"/>
      </right>
      <top style="thin">
        <color indexed="64"/>
      </top>
      <bottom style="thick">
        <color auto="1"/>
      </bottom>
      <diagonal/>
    </border>
    <border>
      <left/>
      <right/>
      <top style="thin">
        <color auto="1"/>
      </top>
      <bottom style="thin">
        <color auto="1"/>
      </bottom>
      <diagonal/>
    </border>
  </borders>
  <cellStyleXfs count="2">
    <xf numFmtId="0" fontId="0" fillId="0" borderId="0"/>
    <xf numFmtId="0" fontId="1" fillId="0" borderId="0"/>
  </cellStyleXfs>
  <cellXfs count="47">
    <xf numFmtId="0" fontId="0" fillId="0" borderId="0" xfId="0"/>
    <xf numFmtId="0" fontId="0" fillId="2" borderId="0" xfId="0" applyFill="1"/>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3" fillId="0" borderId="1" xfId="0" quotePrefix="1" applyFont="1" applyBorder="1" applyAlignment="1">
      <alignment horizontal="center" vertical="center" wrapText="1"/>
    </xf>
    <xf numFmtId="0" fontId="4" fillId="0" borderId="1" xfId="0" applyFont="1" applyBorder="1" applyAlignment="1">
      <alignment horizontal="left" vertical="center" wrapText="1"/>
    </xf>
    <xf numFmtId="0" fontId="4" fillId="0" borderId="1" xfId="0" quotePrefix="1" applyFont="1" applyBorder="1" applyAlignment="1">
      <alignment horizontal="left" vertical="center" wrapText="1"/>
    </xf>
    <xf numFmtId="0" fontId="5" fillId="2" borderId="0" xfId="1" applyFont="1" applyFill="1" applyAlignment="1">
      <alignment horizontal="left" vertical="center" wrapText="1"/>
    </xf>
    <xf numFmtId="0" fontId="0" fillId="0" borderId="4" xfId="0" applyBorder="1"/>
    <xf numFmtId="9" fontId="4" fillId="0" borderId="2" xfId="0" applyNumberFormat="1" applyFont="1" applyBorder="1" applyAlignment="1">
      <alignment horizontal="center" vertical="center" wrapText="1"/>
    </xf>
    <xf numFmtId="1" fontId="4" fillId="0" borderId="0" xfId="0" applyNumberFormat="1" applyFont="1" applyAlignment="1">
      <alignment horizontal="center" vertical="center" wrapText="1"/>
    </xf>
    <xf numFmtId="1" fontId="4" fillId="0" borderId="0" xfId="0" quotePrefix="1" applyNumberFormat="1" applyFont="1" applyAlignment="1">
      <alignment horizontal="center" vertical="center" wrapText="1"/>
    </xf>
    <xf numFmtId="1" fontId="4" fillId="4" borderId="0" xfId="0" quotePrefix="1" applyNumberFormat="1" applyFont="1" applyFill="1" applyAlignment="1">
      <alignment horizontal="center" vertical="center" wrapText="1"/>
    </xf>
    <xf numFmtId="0" fontId="6" fillId="0" borderId="3" xfId="0" quotePrefix="1" applyFont="1" applyBorder="1"/>
    <xf numFmtId="0" fontId="0" fillId="0" borderId="3" xfId="0" applyBorder="1"/>
    <xf numFmtId="164" fontId="0" fillId="0" borderId="3" xfId="0" applyNumberFormat="1" applyBorder="1"/>
    <xf numFmtId="0" fontId="6" fillId="0" borderId="0" xfId="0" applyFont="1"/>
    <xf numFmtId="0" fontId="7" fillId="0" borderId="0" xfId="0" applyFont="1"/>
    <xf numFmtId="165" fontId="7" fillId="0" borderId="5" xfId="0" applyNumberFormat="1" applyFont="1" applyBorder="1" applyAlignment="1">
      <alignment horizontal="center"/>
    </xf>
    <xf numFmtId="0" fontId="0" fillId="0" borderId="0" xfId="0"/>
    <xf numFmtId="0" fontId="4" fillId="0" borderId="0" xfId="0" quotePrefix="1" applyFont="1" applyAlignment="1">
      <alignment horizontal="center" wrapText="1"/>
    </xf>
    <xf numFmtId="0" fontId="4" fillId="0" borderId="0" xfId="0" applyFont="1" applyAlignment="1">
      <alignment horizontal="center" wrapText="1"/>
    </xf>
    <xf numFmtId="0" fontId="4" fillId="3" borderId="0" xfId="0" applyFont="1" applyFill="1" applyAlignment="1">
      <alignment horizontal="center" wrapText="1"/>
    </xf>
    <xf numFmtId="0" fontId="0" fillId="0" borderId="0" xfId="0" quotePrefix="1"/>
    <xf numFmtId="165" fontId="4" fillId="0" borderId="5" xfId="0" applyNumberFormat="1" applyFont="1" applyBorder="1" applyAlignment="1">
      <alignment horizontal="center" vertical="center" wrapText="1"/>
    </xf>
    <xf numFmtId="165" fontId="4" fillId="0" borderId="6" xfId="0" applyNumberFormat="1" applyFont="1" applyBorder="1" applyAlignment="1">
      <alignment horizontal="center" vertical="center" wrapText="1"/>
    </xf>
    <xf numFmtId="0" fontId="8" fillId="0" borderId="1" xfId="0" applyFont="1" applyBorder="1" applyAlignment="1">
      <alignment horizontal="left" vertical="center" wrapText="1"/>
    </xf>
    <xf numFmtId="0" fontId="8" fillId="0" borderId="1" xfId="0" quotePrefix="1" applyFont="1" applyBorder="1" applyAlignment="1">
      <alignment horizontal="left" vertical="center" wrapText="1"/>
    </xf>
    <xf numFmtId="0" fontId="9" fillId="0" borderId="1" xfId="0" quotePrefix="1" applyFont="1" applyBorder="1" applyAlignment="1">
      <alignment horizontal="center" vertical="center" wrapText="1"/>
    </xf>
    <xf numFmtId="0" fontId="10" fillId="0" borderId="0" xfId="0" applyFont="1"/>
    <xf numFmtId="0" fontId="2" fillId="3" borderId="2" xfId="0" quotePrefix="1" applyFont="1" applyFill="1" applyBorder="1" applyAlignment="1">
      <alignment horizontal="left" vertical="center" wrapText="1"/>
    </xf>
    <xf numFmtId="0" fontId="0" fillId="0" borderId="0" xfId="0"/>
    <xf numFmtId="0" fontId="2" fillId="3" borderId="2" xfId="0" quotePrefix="1" applyFont="1" applyFill="1" applyBorder="1" applyAlignment="1">
      <alignment horizontal="left" vertical="top" wrapText="1"/>
    </xf>
    <xf numFmtId="0" fontId="2" fillId="3" borderId="2" xfId="0" quotePrefix="1" applyFont="1" applyFill="1" applyBorder="1" applyAlignment="1">
      <alignment horizontal="right" vertical="center" wrapText="1"/>
    </xf>
    <xf numFmtId="0" fontId="0" fillId="0" borderId="2" xfId="0" applyBorder="1"/>
    <xf numFmtId="0" fontId="4" fillId="0" borderId="0" xfId="0" quotePrefix="1" applyFont="1" applyAlignment="1">
      <alignment horizontal="center" wrapText="1"/>
    </xf>
    <xf numFmtId="0" fontId="4" fillId="3" borderId="0" xfId="0" applyFont="1" applyFill="1" applyAlignment="1">
      <alignment horizontal="center" wrapText="1"/>
    </xf>
    <xf numFmtId="0" fontId="4" fillId="3" borderId="0" xfId="0" quotePrefix="1" applyFont="1" applyFill="1" applyAlignment="1">
      <alignment horizontal="left" vertical="center" wrapText="1"/>
    </xf>
    <xf numFmtId="0" fontId="0" fillId="0" borderId="0" xfId="0" quotePrefix="1" applyAlignment="1">
      <alignment wrapText="1"/>
    </xf>
    <xf numFmtId="0" fontId="0" fillId="0" borderId="0" xfId="0" quotePrefix="1"/>
    <xf numFmtId="0" fontId="2" fillId="3" borderId="7" xfId="0" quotePrefix="1" applyFont="1" applyFill="1" applyBorder="1" applyAlignment="1">
      <alignment horizontal="left" vertical="center" wrapText="1"/>
    </xf>
    <xf numFmtId="0" fontId="0" fillId="0" borderId="1" xfId="0" applyBorder="1"/>
    <xf numFmtId="0" fontId="11" fillId="0" borderId="0" xfId="0" applyFont="1"/>
    <xf numFmtId="0" fontId="12" fillId="0" borderId="1" xfId="0" quotePrefix="1"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quotePrefix="1" applyFont="1" applyBorder="1" applyAlignment="1">
      <alignment horizontal="left" vertical="center" wrapText="1"/>
    </xf>
    <xf numFmtId="0" fontId="14"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5"/>
  <sheetViews>
    <sheetView tabSelected="1" workbookViewId="0">
      <pane xSplit="1" topLeftCell="B1" activePane="topRight" state="frozen"/>
      <selection pane="topRight"/>
    </sheetView>
  </sheetViews>
  <sheetFormatPr baseColWidth="10" defaultColWidth="8.83203125" defaultRowHeight="15"/>
  <cols>
    <col min="1" max="1" width="9" style="19" customWidth="1"/>
    <col min="2" max="2" width="100" style="19" customWidth="1"/>
    <col min="3" max="3" width="33" style="19" customWidth="1"/>
    <col min="4" max="4" width="34" style="19" customWidth="1"/>
  </cols>
  <sheetData>
    <row r="1" spans="1:4" ht="52" customHeight="1">
      <c r="A1" s="1"/>
      <c r="B1" s="1"/>
      <c r="C1" s="1"/>
      <c r="D1" s="1"/>
    </row>
    <row r="2" spans="1:4">
      <c r="A2" s="2" t="s">
        <v>0</v>
      </c>
      <c r="B2" s="3" t="s">
        <v>1</v>
      </c>
      <c r="C2" s="3" t="s">
        <v>2</v>
      </c>
      <c r="D2" s="2" t="s">
        <v>3</v>
      </c>
    </row>
    <row r="3" spans="1:4">
      <c r="A3" s="4" t="str">
        <f>HYPERLINK("#'Table 01'!A1","Table 01")</f>
        <v>Table 01</v>
      </c>
      <c r="B3" s="5" t="s">
        <v>368</v>
      </c>
      <c r="C3" s="6"/>
      <c r="D3" s="5"/>
    </row>
    <row r="4" spans="1:4" hidden="1">
      <c r="A4" s="4" t="str">
        <f>HYPERLINK("#'Table 02'!A1","Table 02")</f>
        <v>Table 02</v>
      </c>
      <c r="B4" s="5" t="s">
        <v>368</v>
      </c>
      <c r="C4" s="6"/>
      <c r="D4" s="5"/>
    </row>
    <row r="5" spans="1:4" ht="22.5" hidden="1" customHeight="1">
      <c r="A5" s="4" t="str">
        <f>HYPERLINK("#'Table 03'!A1","Table 03")</f>
        <v>Table 03</v>
      </c>
      <c r="B5" s="5" t="s">
        <v>368</v>
      </c>
      <c r="C5" s="6"/>
      <c r="D5" s="5"/>
    </row>
    <row r="6" spans="1:4" ht="22.5" hidden="1" customHeight="1">
      <c r="A6" s="4" t="str">
        <f>HYPERLINK("#'Table 04'!A1","Table 04")</f>
        <v>Table 04</v>
      </c>
      <c r="B6" s="5" t="s">
        <v>368</v>
      </c>
      <c r="C6" s="6"/>
      <c r="D6" s="5"/>
    </row>
    <row r="7" spans="1:4" ht="22.5" hidden="1" customHeight="1">
      <c r="A7" s="4" t="str">
        <f>HYPERLINK("#'Table 05'!A1","Table 05")</f>
        <v>Table 05</v>
      </c>
      <c r="B7" s="5" t="s">
        <v>368</v>
      </c>
      <c r="C7" s="6"/>
      <c r="D7" s="5"/>
    </row>
    <row r="8" spans="1:4" ht="22.5" hidden="1" customHeight="1">
      <c r="A8" s="4" t="str">
        <f>HYPERLINK("#'Table 06'!A1","Table 06")</f>
        <v>Table 06</v>
      </c>
      <c r="B8" s="5" t="s">
        <v>368</v>
      </c>
      <c r="C8" s="6"/>
      <c r="D8" s="5"/>
    </row>
    <row r="9" spans="1:4" ht="22.5" hidden="1" customHeight="1">
      <c r="A9" s="4" t="str">
        <f>HYPERLINK("#'Table 07'!A1","Table 07")</f>
        <v>Table 07</v>
      </c>
      <c r="B9" s="5" t="s">
        <v>368</v>
      </c>
      <c r="C9" s="6"/>
      <c r="D9" s="5"/>
    </row>
    <row r="10" spans="1:4" ht="22.5" hidden="1" customHeight="1">
      <c r="A10" s="4" t="str">
        <f>HYPERLINK("#'Table 08'!A1","Table 08")</f>
        <v>Table 08</v>
      </c>
      <c r="B10" s="5" t="s">
        <v>368</v>
      </c>
      <c r="C10" s="6"/>
      <c r="D10" s="5"/>
    </row>
    <row r="11" spans="1:4" ht="22.5" hidden="1" customHeight="1">
      <c r="A11" s="4" t="str">
        <f>HYPERLINK("#'Table 09'!A1","Table 09")</f>
        <v>Table 09</v>
      </c>
      <c r="B11" s="5" t="s">
        <v>368</v>
      </c>
      <c r="C11" s="6"/>
      <c r="D11" s="5"/>
    </row>
    <row r="12" spans="1:4" ht="22.5" hidden="1" customHeight="1">
      <c r="A12" s="4" t="str">
        <f>HYPERLINK("#'Table 10'!A1","Table 10")</f>
        <v>Table 10</v>
      </c>
      <c r="B12" s="5" t="s">
        <v>368</v>
      </c>
      <c r="C12" s="6"/>
      <c r="D12" s="5"/>
    </row>
    <row r="13" spans="1:4" ht="22.5" hidden="1" customHeight="1">
      <c r="A13" s="4" t="str">
        <f>HYPERLINK("#'Table 11'!A1","Table 11")</f>
        <v>Table 11</v>
      </c>
      <c r="B13" s="5" t="s">
        <v>368</v>
      </c>
      <c r="C13" s="6"/>
      <c r="D13" s="5"/>
    </row>
    <row r="14" spans="1:4" ht="22.5" hidden="1" customHeight="1">
      <c r="A14" s="4" t="str">
        <f>HYPERLINK("#'Table 12'!A1","Table 12")</f>
        <v>Table 12</v>
      </c>
      <c r="B14" s="5" t="s">
        <v>368</v>
      </c>
      <c r="C14" s="6"/>
      <c r="D14" s="5"/>
    </row>
    <row r="15" spans="1:4" ht="22.5" hidden="1" customHeight="1">
      <c r="A15" s="4" t="str">
        <f>HYPERLINK("#'Table 13'!A1","Table 13")</f>
        <v>Table 13</v>
      </c>
      <c r="B15" s="5" t="s">
        <v>368</v>
      </c>
      <c r="C15" s="6"/>
      <c r="D15" s="5"/>
    </row>
    <row r="16" spans="1:4" ht="22.5" hidden="1" customHeight="1">
      <c r="A16" s="4" t="str">
        <f>HYPERLINK("#'Table 14'!A1","Table 14")</f>
        <v>Table 14</v>
      </c>
      <c r="B16" s="5" t="s">
        <v>368</v>
      </c>
      <c r="C16" s="6"/>
      <c r="D16" s="5"/>
    </row>
    <row r="17" spans="1:4" hidden="1">
      <c r="A17" s="4" t="str">
        <f>HYPERLINK("#'Table 15'!A1","Table 15")</f>
        <v>Table 15</v>
      </c>
      <c r="B17" s="5" t="s">
        <v>368</v>
      </c>
      <c r="C17" s="6"/>
      <c r="D17" s="5"/>
    </row>
    <row r="18" spans="1:4" hidden="1">
      <c r="A18" s="4" t="str">
        <f>HYPERLINK("#'Table 16'!A1","Table 16")</f>
        <v>Table 16</v>
      </c>
      <c r="B18" s="5" t="s">
        <v>368</v>
      </c>
      <c r="C18" s="6"/>
      <c r="D18" s="5"/>
    </row>
    <row r="19" spans="1:4" hidden="1">
      <c r="A19" s="4" t="str">
        <f>HYPERLINK("#'Table 17'!A1","Table 17")</f>
        <v>Table 17</v>
      </c>
      <c r="B19" s="5" t="s">
        <v>368</v>
      </c>
      <c r="C19" s="6"/>
      <c r="D19" s="5"/>
    </row>
    <row r="20" spans="1:4" hidden="1">
      <c r="A20" s="4" t="str">
        <f>HYPERLINK("#'Table 18'!A1","Table 18")</f>
        <v>Table 18</v>
      </c>
      <c r="B20" s="5" t="s">
        <v>368</v>
      </c>
      <c r="C20" s="6"/>
      <c r="D20" s="5"/>
    </row>
    <row r="21" spans="1:4" ht="22.5" customHeight="1">
      <c r="A21" s="4" t="str">
        <f>HYPERLINK("#'Table 19'!A1","Table 19")</f>
        <v>Table 19</v>
      </c>
      <c r="B21" s="5" t="s">
        <v>368</v>
      </c>
      <c r="C21" s="6"/>
      <c r="D21" s="5"/>
    </row>
    <row r="22" spans="1:4">
      <c r="A22" s="4" t="str">
        <f>HYPERLINK("#'Table 20'!A1","Table 20")</f>
        <v>Table 20</v>
      </c>
      <c r="B22" s="5" t="s">
        <v>5</v>
      </c>
      <c r="C22" s="6" t="s">
        <v>4</v>
      </c>
      <c r="D22" s="5">
        <v>1081</v>
      </c>
    </row>
    <row r="23" spans="1:4" ht="22.5" customHeight="1">
      <c r="A23" s="4" t="str">
        <f>HYPERLINK("#'Table 21'!A1","Table 21")</f>
        <v>Table 21</v>
      </c>
      <c r="B23" s="5" t="s">
        <v>6</v>
      </c>
      <c r="C23" s="6" t="s">
        <v>4</v>
      </c>
      <c r="D23" s="5">
        <v>1079</v>
      </c>
    </row>
    <row r="24" spans="1:4" ht="22.5" customHeight="1">
      <c r="A24" s="4" t="str">
        <f>HYPERLINK("#'Table 22'!A1","Table 22")</f>
        <v>Table 22</v>
      </c>
      <c r="B24" s="5" t="s">
        <v>7</v>
      </c>
      <c r="C24" s="6" t="s">
        <v>4</v>
      </c>
      <c r="D24" s="5">
        <v>1076</v>
      </c>
    </row>
    <row r="25" spans="1:4" ht="22.5" customHeight="1">
      <c r="A25" s="4" t="str">
        <f>HYPERLINK("#'Table 23'!A1","Table 23")</f>
        <v>Table 23</v>
      </c>
      <c r="B25" s="5" t="s">
        <v>8</v>
      </c>
      <c r="C25" s="6" t="s">
        <v>4</v>
      </c>
      <c r="D25" s="5">
        <v>1080</v>
      </c>
    </row>
    <row r="26" spans="1:4" ht="22.5" customHeight="1">
      <c r="A26" s="4" t="str">
        <f>HYPERLINK("#'Table 24'!A1","Table 24")</f>
        <v>Table 24</v>
      </c>
      <c r="B26" s="5" t="s">
        <v>9</v>
      </c>
      <c r="C26" s="6" t="s">
        <v>4</v>
      </c>
      <c r="D26" s="5">
        <v>1078</v>
      </c>
    </row>
    <row r="27" spans="1:4" ht="22.5" customHeight="1">
      <c r="A27" s="4" t="str">
        <f>HYPERLINK("#'Table 25'!A1","Table 25")</f>
        <v>Table 25</v>
      </c>
      <c r="B27" s="5" t="s">
        <v>10</v>
      </c>
      <c r="C27" s="6" t="s">
        <v>4</v>
      </c>
      <c r="D27" s="5">
        <v>1080</v>
      </c>
    </row>
    <row r="28" spans="1:4" ht="22.5" customHeight="1">
      <c r="A28" s="4" t="str">
        <f>HYPERLINK("#'Table 26'!A1","Table 26")</f>
        <v>Table 26</v>
      </c>
      <c r="B28" s="5" t="s">
        <v>368</v>
      </c>
      <c r="C28" s="6"/>
      <c r="D28" s="5"/>
    </row>
    <row r="29" spans="1:4" ht="22.5" hidden="1" customHeight="1">
      <c r="A29" s="4" t="str">
        <f>HYPERLINK("#'Table 27'!A1","Table 27")</f>
        <v>Table 27</v>
      </c>
      <c r="B29" s="5" t="s">
        <v>368</v>
      </c>
      <c r="C29" s="6"/>
      <c r="D29" s="5"/>
    </row>
    <row r="30" spans="1:4" ht="22.5" hidden="1" customHeight="1">
      <c r="A30" s="4" t="str">
        <f>HYPERLINK("#'Table 28'!A1","Table 28")</f>
        <v>Table 28</v>
      </c>
      <c r="B30" s="5" t="s">
        <v>368</v>
      </c>
      <c r="C30" s="6"/>
      <c r="D30" s="5"/>
    </row>
    <row r="31" spans="1:4" ht="22.5" hidden="1" customHeight="1">
      <c r="A31" s="4" t="str">
        <f>HYPERLINK("#'Table 29'!A1","Table 29")</f>
        <v>Table 29</v>
      </c>
      <c r="B31" s="5" t="s">
        <v>368</v>
      </c>
      <c r="C31" s="6"/>
      <c r="D31" s="5"/>
    </row>
    <row r="32" spans="1:4" ht="22.5" hidden="1" customHeight="1">
      <c r="A32" s="4" t="str">
        <f>HYPERLINK("#'Table 30'!A1","Table 30")</f>
        <v>Table 30</v>
      </c>
      <c r="B32" s="5" t="s">
        <v>368</v>
      </c>
      <c r="C32" s="6"/>
      <c r="D32" s="5"/>
    </row>
    <row r="33" spans="1:4" ht="22.5" hidden="1" customHeight="1">
      <c r="A33" s="4" t="str">
        <f>HYPERLINK("#'Table 31'!A1","Table 31")</f>
        <v>Table 31</v>
      </c>
      <c r="B33" s="5" t="s">
        <v>368</v>
      </c>
      <c r="C33" s="6"/>
      <c r="D33" s="5"/>
    </row>
    <row r="34" spans="1:4" ht="22.5" hidden="1" customHeight="1">
      <c r="A34" s="4" t="str">
        <f>HYPERLINK("#'Table 32'!A1","Table 32")</f>
        <v>Table 32</v>
      </c>
      <c r="B34" s="5" t="s">
        <v>368</v>
      </c>
      <c r="C34" s="6"/>
      <c r="D34" s="5"/>
    </row>
    <row r="35" spans="1:4" ht="22.5" hidden="1" customHeight="1">
      <c r="A35" s="4" t="str">
        <f>HYPERLINK("#'Table 33'!A1","Table 33")</f>
        <v>Table 33</v>
      </c>
      <c r="B35" s="5" t="s">
        <v>368</v>
      </c>
      <c r="C35" s="6"/>
      <c r="D35" s="5"/>
    </row>
    <row r="36" spans="1:4" ht="22.5" hidden="1" customHeight="1">
      <c r="A36" s="4" t="str">
        <f>HYPERLINK("#'Table 34'!A1","Table 34")</f>
        <v>Table 34</v>
      </c>
      <c r="B36" s="5" t="s">
        <v>368</v>
      </c>
      <c r="C36" s="6"/>
      <c r="D36" s="5"/>
    </row>
    <row r="37" spans="1:4" s="42" customFormat="1" ht="22.5" hidden="1" customHeight="1">
      <c r="A37" s="4" t="str">
        <f>HYPERLINK("#'Table 35'!A1","Table 35")</f>
        <v>Table 35</v>
      </c>
      <c r="B37" s="5" t="s">
        <v>368</v>
      </c>
      <c r="C37" s="6"/>
      <c r="D37" s="5"/>
    </row>
    <row r="38" spans="1:4" s="42" customFormat="1" ht="22.5" hidden="1" customHeight="1">
      <c r="A38" s="4" t="str">
        <f>HYPERLINK("#'Table 36'!A1","Table 36")</f>
        <v>Table 36</v>
      </c>
      <c r="B38" s="5" t="s">
        <v>368</v>
      </c>
      <c r="C38" s="6"/>
      <c r="D38" s="5"/>
    </row>
    <row r="39" spans="1:4" s="42" customFormat="1" ht="22.5" hidden="1" customHeight="1">
      <c r="A39" s="4" t="str">
        <f>HYPERLINK("#'Table 37'!A1","Table 37")</f>
        <v>Table 37</v>
      </c>
      <c r="B39" s="5" t="s">
        <v>368</v>
      </c>
      <c r="C39" s="6"/>
      <c r="D39" s="5"/>
    </row>
    <row r="40" spans="1:4" s="42" customFormat="1" ht="22.5" hidden="1" customHeight="1">
      <c r="A40" s="4" t="str">
        <f>HYPERLINK("#'Table 38'!A1","Table 38")</f>
        <v>Table 38</v>
      </c>
      <c r="B40" s="5" t="s">
        <v>368</v>
      </c>
      <c r="C40" s="6"/>
      <c r="D40" s="5"/>
    </row>
    <row r="41" spans="1:4" s="42" customFormat="1" ht="22.5" hidden="1" customHeight="1">
      <c r="A41" s="4" t="str">
        <f>HYPERLINK("#'Table 39'!A1","Table 39")</f>
        <v>Table 39</v>
      </c>
      <c r="B41" s="5" t="s">
        <v>368</v>
      </c>
      <c r="C41" s="6"/>
      <c r="D41" s="5"/>
    </row>
    <row r="42" spans="1:4" ht="22.5" hidden="1" customHeight="1">
      <c r="A42" s="4" t="str">
        <f>HYPERLINK("#'Table 40'!A1","Table 40")</f>
        <v>Table 40</v>
      </c>
      <c r="B42" s="5" t="s">
        <v>368</v>
      </c>
      <c r="C42" s="6"/>
      <c r="D42" s="5"/>
    </row>
    <row r="43" spans="1:4" ht="22.5" hidden="1" customHeight="1">
      <c r="A43" s="4" t="str">
        <f>HYPERLINK("#'Table 41'!A1","Table 41")</f>
        <v>Table 41</v>
      </c>
      <c r="B43" s="5" t="s">
        <v>368</v>
      </c>
      <c r="C43" s="6"/>
      <c r="D43" s="5"/>
    </row>
    <row r="44" spans="1:4" ht="22.5" hidden="1" customHeight="1">
      <c r="A44" s="4" t="str">
        <f>HYPERLINK("#'Table 42'!A1","Table 42")</f>
        <v>Table 42</v>
      </c>
      <c r="B44" s="5" t="s">
        <v>368</v>
      </c>
      <c r="C44" s="6"/>
      <c r="D44" s="5"/>
    </row>
    <row r="45" spans="1:4" ht="22.5" hidden="1" customHeight="1">
      <c r="A45" s="4" t="str">
        <f>HYPERLINK("#'Table 43'!A1","Table 43")</f>
        <v>Table 43</v>
      </c>
      <c r="B45" s="5" t="s">
        <v>368</v>
      </c>
      <c r="C45" s="6"/>
      <c r="D45" s="5"/>
    </row>
    <row r="46" spans="1:4" ht="22.5" hidden="1" customHeight="1">
      <c r="A46" s="4" t="str">
        <f>HYPERLINK("#'Table 44'!A1","Table 44")</f>
        <v>Table 44</v>
      </c>
      <c r="B46" s="5" t="s">
        <v>368</v>
      </c>
      <c r="C46" s="6"/>
      <c r="D46" s="5"/>
    </row>
    <row r="47" spans="1:4" ht="22.5" hidden="1" customHeight="1">
      <c r="A47" s="4" t="str">
        <f>HYPERLINK("#'Table 45'!A1","Table 45")</f>
        <v>Table 45</v>
      </c>
      <c r="B47" s="5" t="s">
        <v>368</v>
      </c>
      <c r="C47" s="6"/>
      <c r="D47" s="5"/>
    </row>
    <row r="48" spans="1:4" ht="22.5" hidden="1" customHeight="1">
      <c r="A48" s="4" t="str">
        <f>HYPERLINK("#'Table 46'!A1","Table 46")</f>
        <v>Table 46</v>
      </c>
      <c r="B48" s="5" t="s">
        <v>368</v>
      </c>
      <c r="C48" s="6"/>
      <c r="D48" s="5"/>
    </row>
    <row r="49" spans="1:4" ht="22.5" hidden="1" customHeight="1">
      <c r="A49" s="4" t="str">
        <f>HYPERLINK("#'Table 47'!A1","Table 47")</f>
        <v>Table 47</v>
      </c>
      <c r="B49" s="5" t="s">
        <v>368</v>
      </c>
      <c r="C49" s="6"/>
      <c r="D49" s="5"/>
    </row>
    <row r="50" spans="1:4" ht="22.5" hidden="1" customHeight="1">
      <c r="A50" s="4" t="str">
        <f>HYPERLINK("#'Table 48'!A1","Table 48")</f>
        <v>Table 48</v>
      </c>
      <c r="B50" s="5" t="s">
        <v>368</v>
      </c>
      <c r="C50" s="6"/>
      <c r="D50" s="5"/>
    </row>
    <row r="51" spans="1:4" ht="22.5" hidden="1" customHeight="1">
      <c r="A51" s="4" t="str">
        <f>HYPERLINK("#'Table 49'!A1","Table 49")</f>
        <v>Table 49</v>
      </c>
      <c r="B51" s="5" t="s">
        <v>368</v>
      </c>
      <c r="C51" s="6"/>
      <c r="D51" s="5"/>
    </row>
    <row r="52" spans="1:4" ht="22.5" hidden="1" customHeight="1">
      <c r="A52" s="4" t="str">
        <f>HYPERLINK("#'Table 50'!A1","Table 50")</f>
        <v>Table 50</v>
      </c>
      <c r="B52" s="5" t="s">
        <v>368</v>
      </c>
      <c r="C52" s="6"/>
      <c r="D52" s="5"/>
    </row>
    <row r="53" spans="1:4" ht="22.5" hidden="1" customHeight="1">
      <c r="A53" s="4" t="str">
        <f>HYPERLINK("#'Table 51'!A1","Table 51")</f>
        <v>Table 51</v>
      </c>
      <c r="B53" s="5" t="s">
        <v>368</v>
      </c>
      <c r="C53" s="6"/>
      <c r="D53" s="5"/>
    </row>
    <row r="54" spans="1:4" ht="22.5" hidden="1" customHeight="1">
      <c r="A54" s="4" t="str">
        <f>HYPERLINK("#'Table 52'!A1","Table 52")</f>
        <v>Table 52</v>
      </c>
      <c r="B54" s="5" t="s">
        <v>368</v>
      </c>
      <c r="C54" s="6"/>
      <c r="D54" s="5"/>
    </row>
    <row r="55" spans="1:4" ht="22.5" hidden="1" customHeight="1">
      <c r="A55" s="4" t="str">
        <f>HYPERLINK("#'Table 53'!A1","Table 53")</f>
        <v>Table 53</v>
      </c>
      <c r="B55" s="5" t="s">
        <v>368</v>
      </c>
      <c r="C55" s="6"/>
      <c r="D55" s="5"/>
    </row>
    <row r="56" spans="1:4" ht="22.5" hidden="1" customHeight="1">
      <c r="A56" s="4" t="str">
        <f>HYPERLINK("#'Table 54'!A1","Table 54")</f>
        <v>Table 54</v>
      </c>
      <c r="B56" s="5" t="s">
        <v>368</v>
      </c>
      <c r="C56" s="6"/>
      <c r="D56" s="5"/>
    </row>
    <row r="57" spans="1:4" ht="22.5" hidden="1" customHeight="1">
      <c r="A57" s="4" t="str">
        <f>HYPERLINK("#'Table 55'!A1","Table 55")</f>
        <v>Table 55</v>
      </c>
      <c r="B57" s="5" t="s">
        <v>368</v>
      </c>
      <c r="C57" s="6"/>
      <c r="D57" s="5"/>
    </row>
    <row r="58" spans="1:4" ht="22.5" hidden="1" customHeight="1">
      <c r="A58" s="4" t="str">
        <f>HYPERLINK("#'Table 56'!A1","Table 56")</f>
        <v>Table 56</v>
      </c>
      <c r="B58" s="5" t="s">
        <v>368</v>
      </c>
      <c r="C58" s="6"/>
      <c r="D58" s="5"/>
    </row>
    <row r="59" spans="1:4" ht="22.5" hidden="1" customHeight="1">
      <c r="A59" s="4" t="str">
        <f>HYPERLINK("#'Table 57'!A1","Table 57")</f>
        <v>Table 57</v>
      </c>
      <c r="B59" s="5" t="s">
        <v>368</v>
      </c>
      <c r="C59" s="6"/>
      <c r="D59" s="5"/>
    </row>
    <row r="60" spans="1:4" s="42" customFormat="1" ht="22.5" hidden="1" customHeight="1">
      <c r="A60" s="4" t="str">
        <f>HYPERLINK("#'Table 58'!A1","Table 58")</f>
        <v>Table 58</v>
      </c>
      <c r="B60" s="5" t="s">
        <v>368</v>
      </c>
      <c r="C60" s="6"/>
      <c r="D60" s="5"/>
    </row>
    <row r="61" spans="1:4" ht="22.5" hidden="1" customHeight="1">
      <c r="A61" s="4" t="str">
        <f>HYPERLINK("#'Table 59'!A1","Table 59")</f>
        <v>Table 59</v>
      </c>
      <c r="B61" s="5" t="s">
        <v>368</v>
      </c>
      <c r="C61" s="6"/>
      <c r="D61" s="5"/>
    </row>
    <row r="62" spans="1:4" ht="22.5" hidden="1" customHeight="1">
      <c r="A62" s="4" t="str">
        <f>HYPERLINK("#'Table 60'!A1","Table 60")</f>
        <v>Table 60</v>
      </c>
      <c r="B62" s="5" t="s">
        <v>368</v>
      </c>
      <c r="C62" s="6"/>
      <c r="D62" s="5"/>
    </row>
    <row r="63" spans="1:4" ht="22.5" hidden="1" customHeight="1">
      <c r="A63" s="4" t="str">
        <f>HYPERLINK("#'Table 61'!A1","Table 61")</f>
        <v>Table 61</v>
      </c>
      <c r="B63" s="5" t="s">
        <v>368</v>
      </c>
      <c r="C63" s="6"/>
      <c r="D63" s="5"/>
    </row>
    <row r="64" spans="1:4" ht="22.5" hidden="1" customHeight="1">
      <c r="A64" s="4" t="str">
        <f>HYPERLINK("#'Table 62'!A1","Table 62")</f>
        <v>Table 62</v>
      </c>
      <c r="B64" s="5" t="s">
        <v>368</v>
      </c>
      <c r="C64" s="6"/>
      <c r="D64" s="5"/>
    </row>
    <row r="65" spans="1:4" ht="22.5" customHeight="1">
      <c r="A65" s="4" t="str">
        <f>HYPERLINK("#'Table 63'!A1","Table 63")</f>
        <v>Table 63</v>
      </c>
      <c r="B65" s="5" t="s">
        <v>368</v>
      </c>
      <c r="C65" s="6"/>
      <c r="D65" s="5"/>
    </row>
    <row r="66" spans="1:4" s="46" customFormat="1">
      <c r="A66" s="43" t="str">
        <f>HYPERLINK("#'Table 64'!A1","Table 64")</f>
        <v>Table 64</v>
      </c>
      <c r="B66" s="44" t="s">
        <v>370</v>
      </c>
      <c r="C66" s="45" t="s">
        <v>11</v>
      </c>
      <c r="D66" s="44">
        <v>574</v>
      </c>
    </row>
    <row r="67" spans="1:4" s="46" customFormat="1" ht="22.5" customHeight="1">
      <c r="A67" s="43" t="str">
        <f>HYPERLINK("#'Table 65'!A1","Table 65")</f>
        <v>Table 65</v>
      </c>
      <c r="B67" s="44" t="s">
        <v>371</v>
      </c>
      <c r="C67" s="45" t="s">
        <v>12</v>
      </c>
      <c r="D67" s="44">
        <v>562</v>
      </c>
    </row>
    <row r="68" spans="1:4" s="46" customFormat="1" ht="33.75" customHeight="1">
      <c r="A68" s="43" t="str">
        <f>HYPERLINK("#'Table 66'!A1","Table 66")</f>
        <v>Table 66</v>
      </c>
      <c r="B68" s="44" t="s">
        <v>372</v>
      </c>
      <c r="C68" s="45" t="s">
        <v>13</v>
      </c>
      <c r="D68" s="44">
        <v>518</v>
      </c>
    </row>
    <row r="69" spans="1:4" s="46" customFormat="1" ht="33.75" customHeight="1">
      <c r="A69" s="43" t="str">
        <f>HYPERLINK("#'Table 71'!A1","Table 71")</f>
        <v>Table 71</v>
      </c>
      <c r="B69" s="44" t="s">
        <v>373</v>
      </c>
      <c r="C69" s="45" t="s">
        <v>14</v>
      </c>
      <c r="D69" s="44">
        <v>483</v>
      </c>
    </row>
    <row r="70" spans="1:4" s="46" customFormat="1" ht="33.75" customHeight="1">
      <c r="A70" s="43" t="str">
        <f>HYPERLINK("#'Table 72'!A1","Table 72")</f>
        <v>Table 72</v>
      </c>
      <c r="B70" s="44" t="s">
        <v>374</v>
      </c>
      <c r="C70" s="45" t="s">
        <v>14</v>
      </c>
      <c r="D70" s="44">
        <v>465</v>
      </c>
    </row>
    <row r="71" spans="1:4" s="46" customFormat="1">
      <c r="A71" s="43" t="str">
        <f>HYPERLINK("#'Table 73'!A1","Table 73")</f>
        <v>Table 73</v>
      </c>
      <c r="B71" s="44" t="s">
        <v>375</v>
      </c>
      <c r="C71" s="45" t="s">
        <v>15</v>
      </c>
      <c r="D71" s="44">
        <v>504</v>
      </c>
    </row>
    <row r="72" spans="1:4" s="46" customFormat="1" ht="33.75" customHeight="1">
      <c r="A72" s="43" t="str">
        <f>HYPERLINK("#'Table 74'!A1","Table 74")</f>
        <v>Table 74</v>
      </c>
      <c r="B72" s="44" t="s">
        <v>376</v>
      </c>
      <c r="C72" s="45" t="s">
        <v>16</v>
      </c>
      <c r="D72" s="44">
        <v>418</v>
      </c>
    </row>
    <row r="73" spans="1:4" s="46" customFormat="1" ht="33.75" customHeight="1">
      <c r="A73" s="43" t="str">
        <f>HYPERLINK("#'Table 75'!A1","Table 75")</f>
        <v>Table 75</v>
      </c>
      <c r="B73" s="44" t="s">
        <v>377</v>
      </c>
      <c r="C73" s="45" t="s">
        <v>17</v>
      </c>
      <c r="D73" s="44">
        <v>170</v>
      </c>
    </row>
    <row r="74" spans="1:4" s="46" customFormat="1" ht="45" customHeight="1">
      <c r="A74" s="43" t="str">
        <f>HYPERLINK("#'Table 76'!A1","Table 76")</f>
        <v>Table 76</v>
      </c>
      <c r="B74" s="44" t="s">
        <v>378</v>
      </c>
      <c r="C74" s="45" t="s">
        <v>18</v>
      </c>
      <c r="D74" s="44">
        <v>127</v>
      </c>
    </row>
    <row r="75" spans="1:4" s="46" customFormat="1" ht="45" customHeight="1">
      <c r="A75" s="43" t="str">
        <f>HYPERLINK("#'Table 77'!A1","Table 77")</f>
        <v>Table 77</v>
      </c>
      <c r="B75" s="44" t="s">
        <v>379</v>
      </c>
      <c r="C75" s="45" t="s">
        <v>18</v>
      </c>
      <c r="D75" s="44">
        <v>116</v>
      </c>
    </row>
    <row r="76" spans="1:4" ht="22.5" customHeight="1">
      <c r="A76" s="4" t="str">
        <f>HYPERLINK("#'Table 78'!A1","Table 78")</f>
        <v>Table 78</v>
      </c>
      <c r="B76" s="5" t="s">
        <v>19</v>
      </c>
      <c r="C76" s="6" t="s">
        <v>4</v>
      </c>
      <c r="D76" s="5">
        <v>1078</v>
      </c>
    </row>
    <row r="77" spans="1:4" s="29" customFormat="1" ht="22.5" customHeight="1">
      <c r="A77" s="28" t="str">
        <f>HYPERLINK("#'Table 79'!A1","Table 79")</f>
        <v>Table 79</v>
      </c>
      <c r="B77" s="26" t="s">
        <v>369</v>
      </c>
      <c r="C77" s="27"/>
      <c r="D77" s="26"/>
    </row>
    <row r="78" spans="1:4" s="29" customFormat="1" hidden="1">
      <c r="A78" s="28" t="str">
        <f>HYPERLINK("#'Table 80'!A1","Table 80")</f>
        <v>Table 80</v>
      </c>
      <c r="B78" s="26" t="s">
        <v>369</v>
      </c>
      <c r="C78" s="27"/>
      <c r="D78" s="26"/>
    </row>
    <row r="79" spans="1:4" s="29" customFormat="1" hidden="1">
      <c r="A79" s="28" t="str">
        <f>HYPERLINK("#'Table 81'!A1","Table 81")</f>
        <v>Table 81</v>
      </c>
      <c r="B79" s="26" t="s">
        <v>369</v>
      </c>
      <c r="C79" s="27"/>
      <c r="D79" s="26"/>
    </row>
    <row r="80" spans="1:4" s="29" customFormat="1" hidden="1">
      <c r="A80" s="28" t="str">
        <f>HYPERLINK("#'Table 82'!A1","Table 82")</f>
        <v>Table 82</v>
      </c>
      <c r="B80" s="26" t="s">
        <v>369</v>
      </c>
      <c r="C80" s="27"/>
      <c r="D80" s="26"/>
    </row>
    <row r="81" spans="1:4" s="29" customFormat="1" ht="33.75" customHeight="1">
      <c r="A81" s="28" t="str">
        <f>HYPERLINK("#'Table 83'!A1","Table 83")</f>
        <v>Table 83</v>
      </c>
      <c r="B81" s="26" t="s">
        <v>369</v>
      </c>
      <c r="C81" s="27"/>
      <c r="D81" s="26"/>
    </row>
    <row r="82" spans="1:4" ht="22.5" customHeight="1">
      <c r="A82" s="4" t="str">
        <f>HYPERLINK("#'Table 84'!A1","Table 84")</f>
        <v>Table 84</v>
      </c>
      <c r="B82" s="5" t="s">
        <v>368</v>
      </c>
      <c r="C82" s="6"/>
      <c r="D82" s="5"/>
    </row>
    <row r="83" spans="1:4" ht="22.5" hidden="1" customHeight="1">
      <c r="A83" s="4" t="str">
        <f>HYPERLINK("#'Table 85'!A1","Table 85")</f>
        <v>Table 85</v>
      </c>
      <c r="B83" s="5" t="s">
        <v>368</v>
      </c>
      <c r="C83" s="6"/>
      <c r="D83" s="5"/>
    </row>
    <row r="84" spans="1:4" hidden="1">
      <c r="A84" s="4" t="str">
        <f>HYPERLINK("#'Table 86'!A1","Table 86")</f>
        <v>Table 86</v>
      </c>
      <c r="B84" s="5" t="s">
        <v>368</v>
      </c>
      <c r="C84" s="6"/>
      <c r="D84" s="5"/>
    </row>
    <row r="85" spans="1:4" ht="22.5" hidden="1" customHeight="1">
      <c r="A85" s="4" t="str">
        <f>HYPERLINK("#'Table 87'!A1","Table 87")</f>
        <v>Table 87</v>
      </c>
      <c r="B85" s="5" t="s">
        <v>368</v>
      </c>
      <c r="C85" s="6"/>
      <c r="D85" s="5"/>
    </row>
    <row r="86" spans="1:4" ht="22.5" customHeight="1">
      <c r="A86" s="4" t="str">
        <f>HYPERLINK("#'Table 88'!A1","Table 88")</f>
        <v>Table 88</v>
      </c>
      <c r="B86" s="5" t="s">
        <v>368</v>
      </c>
      <c r="C86" s="6"/>
      <c r="D86" s="5"/>
    </row>
    <row r="87" spans="1:4">
      <c r="A87" s="4" t="str">
        <f>HYPERLINK("#'Table 89'!A1","Table 89")</f>
        <v>Table 89</v>
      </c>
      <c r="B87" s="5" t="s">
        <v>20</v>
      </c>
      <c r="C87" s="5" t="s">
        <v>4</v>
      </c>
      <c r="D87" s="5">
        <v>1099</v>
      </c>
    </row>
    <row r="88" spans="1:4">
      <c r="A88" s="4" t="str">
        <f>HYPERLINK("#'Table 90'!A1","Table 90")</f>
        <v>Table 90</v>
      </c>
      <c r="B88" s="5" t="s">
        <v>21</v>
      </c>
      <c r="C88" s="5" t="s">
        <v>4</v>
      </c>
      <c r="D88" s="5">
        <v>1099</v>
      </c>
    </row>
    <row r="89" spans="1:4">
      <c r="A89" s="4" t="str">
        <f>HYPERLINK("#'Table 91'!A1","Table 91")</f>
        <v>Table 91</v>
      </c>
      <c r="B89" s="5" t="s">
        <v>22</v>
      </c>
      <c r="C89" s="5" t="s">
        <v>4</v>
      </c>
      <c r="D89" s="5">
        <v>972</v>
      </c>
    </row>
    <row r="90" spans="1:4">
      <c r="A90" s="4" t="str">
        <f>HYPERLINK("#'Table 92'!A1","Table 92")</f>
        <v>Table 92</v>
      </c>
      <c r="B90" s="5" t="s">
        <v>23</v>
      </c>
      <c r="C90" s="5" t="s">
        <v>4</v>
      </c>
      <c r="D90" s="5">
        <v>1040</v>
      </c>
    </row>
    <row r="91" spans="1:4">
      <c r="A91" s="4" t="str">
        <f>HYPERLINK("#'Table 93'!A1","Table 93")</f>
        <v>Table 93</v>
      </c>
      <c r="B91" s="5" t="s">
        <v>24</v>
      </c>
      <c r="C91" s="5" t="s">
        <v>4</v>
      </c>
      <c r="D91" s="5">
        <v>1008</v>
      </c>
    </row>
    <row r="92" spans="1:4">
      <c r="A92" s="4" t="str">
        <f>HYPERLINK("#'Table 94'!A1","Table 94")</f>
        <v>Table 94</v>
      </c>
      <c r="B92" s="5" t="s">
        <v>25</v>
      </c>
      <c r="C92" s="5" t="s">
        <v>4</v>
      </c>
      <c r="D92" s="5">
        <v>1025</v>
      </c>
    </row>
    <row r="93" spans="1:4">
      <c r="A93" s="4" t="str">
        <f>HYPERLINK("#'Table 95'!A1","Table 95")</f>
        <v>Table 95</v>
      </c>
      <c r="B93" s="5" t="s">
        <v>26</v>
      </c>
      <c r="C93" s="5" t="s">
        <v>4</v>
      </c>
      <c r="D93" s="5">
        <v>1037</v>
      </c>
    </row>
    <row r="94" spans="1:4">
      <c r="A94" s="4" t="str">
        <f>HYPERLINK("#'Table 96'!A1","Table 96")</f>
        <v>Table 96</v>
      </c>
      <c r="B94" s="5" t="s">
        <v>27</v>
      </c>
      <c r="C94" s="5" t="s">
        <v>4</v>
      </c>
      <c r="D94" s="5">
        <v>1036</v>
      </c>
    </row>
    <row r="95" spans="1:4">
      <c r="A95" s="4" t="str">
        <f>HYPERLINK("#'Table 97'!A1","Table 97")</f>
        <v>Table 97</v>
      </c>
      <c r="B95" s="5" t="s">
        <v>28</v>
      </c>
      <c r="C95" s="5" t="s">
        <v>4</v>
      </c>
      <c r="D95" s="5">
        <v>1053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Y29"/>
  <sheetViews>
    <sheetView workbookViewId="0">
      <pane xSplit="2" topLeftCell="C1" activePane="topRight" state="frozen"/>
      <selection pane="topRight" activeCell="A3" sqref="A3:B5"/>
    </sheetView>
  </sheetViews>
  <sheetFormatPr baseColWidth="10" defaultColWidth="8.83203125" defaultRowHeight="15"/>
  <cols>
    <col min="1" max="1" width="50" style="19"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52.5" customHeight="1">
      <c r="A2" s="37" t="s">
        <v>365</v>
      </c>
      <c r="B2" s="31"/>
      <c r="C2" s="31"/>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6" t="s">
        <v>248</v>
      </c>
      <c r="AW2" s="31"/>
      <c r="AX2" s="31"/>
      <c r="AY2" s="8"/>
    </row>
    <row r="3" spans="1:51" ht="37" customHeight="1">
      <c r="A3" s="38"/>
      <c r="B3" s="31"/>
      <c r="C3" s="20" t="s">
        <v>30</v>
      </c>
      <c r="D3" s="35" t="s">
        <v>31</v>
      </c>
      <c r="E3" s="31"/>
      <c r="F3" s="31"/>
      <c r="G3" s="31"/>
      <c r="H3" s="35" t="s">
        <v>32</v>
      </c>
      <c r="I3" s="31"/>
      <c r="J3" s="31"/>
      <c r="K3" s="31"/>
      <c r="L3" s="31"/>
      <c r="M3" s="35" t="s">
        <v>33</v>
      </c>
      <c r="N3" s="31"/>
      <c r="O3" s="35" t="s">
        <v>34</v>
      </c>
      <c r="P3" s="31"/>
      <c r="Q3" s="31"/>
      <c r="R3" s="31"/>
      <c r="S3" s="31"/>
      <c r="T3" s="31"/>
      <c r="U3" s="31"/>
      <c r="V3" s="35" t="s">
        <v>35</v>
      </c>
      <c r="W3" s="31"/>
      <c r="X3" s="31"/>
      <c r="Y3" s="31"/>
      <c r="Z3" s="31"/>
      <c r="AA3" s="31"/>
      <c r="AB3" s="35" t="s">
        <v>36</v>
      </c>
      <c r="AC3" s="31"/>
      <c r="AD3" s="31"/>
      <c r="AE3" s="31"/>
      <c r="AF3" s="31"/>
      <c r="AG3" s="31"/>
      <c r="AH3" s="31"/>
      <c r="AI3" s="31"/>
      <c r="AJ3" s="31"/>
      <c r="AK3" s="31"/>
      <c r="AL3" s="35" t="s">
        <v>37</v>
      </c>
      <c r="AM3" s="31"/>
      <c r="AN3" s="31"/>
      <c r="AO3" s="31"/>
      <c r="AP3" s="31"/>
      <c r="AQ3" s="31"/>
      <c r="AR3" s="35" t="s">
        <v>38</v>
      </c>
      <c r="AS3" s="31"/>
      <c r="AT3" s="31"/>
      <c r="AU3" s="31"/>
      <c r="AV3" s="31"/>
      <c r="AW3" s="31"/>
      <c r="AX3" s="31"/>
      <c r="AY3" s="8"/>
    </row>
    <row r="4" spans="1:51" ht="16" customHeight="1">
      <c r="A4" s="31"/>
      <c r="B4" s="31"/>
      <c r="C4" s="21" t="s">
        <v>39</v>
      </c>
      <c r="D4" s="21" t="s">
        <v>39</v>
      </c>
      <c r="E4" s="21" t="s">
        <v>40</v>
      </c>
      <c r="F4" s="21" t="s">
        <v>41</v>
      </c>
      <c r="G4" s="21" t="s">
        <v>42</v>
      </c>
      <c r="H4" s="21" t="s">
        <v>39</v>
      </c>
      <c r="I4" s="21" t="s">
        <v>40</v>
      </c>
      <c r="J4" s="21" t="s">
        <v>41</v>
      </c>
      <c r="K4" s="21" t="s">
        <v>42</v>
      </c>
      <c r="L4" s="21" t="s">
        <v>43</v>
      </c>
      <c r="M4" s="21" t="s">
        <v>39</v>
      </c>
      <c r="N4" s="21" t="s">
        <v>40</v>
      </c>
      <c r="O4" s="21" t="s">
        <v>39</v>
      </c>
      <c r="P4" s="21" t="s">
        <v>40</v>
      </c>
      <c r="Q4" s="21" t="s">
        <v>41</v>
      </c>
      <c r="R4" s="21" t="s">
        <v>42</v>
      </c>
      <c r="S4" s="21" t="s">
        <v>43</v>
      </c>
      <c r="T4" s="21" t="s">
        <v>44</v>
      </c>
      <c r="U4" s="21" t="s">
        <v>45</v>
      </c>
      <c r="V4" s="21" t="s">
        <v>39</v>
      </c>
      <c r="W4" s="21" t="s">
        <v>40</v>
      </c>
      <c r="X4" s="21" t="s">
        <v>41</v>
      </c>
      <c r="Y4" s="21" t="s">
        <v>42</v>
      </c>
      <c r="Z4" s="21" t="s">
        <v>43</v>
      </c>
      <c r="AA4" s="21" t="s">
        <v>44</v>
      </c>
      <c r="AB4" s="21" t="s">
        <v>39</v>
      </c>
      <c r="AC4" s="21" t="s">
        <v>40</v>
      </c>
      <c r="AD4" s="21" t="s">
        <v>41</v>
      </c>
      <c r="AE4" s="21" t="s">
        <v>42</v>
      </c>
      <c r="AF4" s="21" t="s">
        <v>43</v>
      </c>
      <c r="AG4" s="21" t="s">
        <v>44</v>
      </c>
      <c r="AH4" s="21" t="s">
        <v>45</v>
      </c>
      <c r="AI4" s="21" t="s">
        <v>46</v>
      </c>
      <c r="AJ4" s="21" t="s">
        <v>47</v>
      </c>
      <c r="AK4" s="21" t="s">
        <v>48</v>
      </c>
      <c r="AL4" s="21" t="s">
        <v>39</v>
      </c>
      <c r="AM4" s="21" t="s">
        <v>40</v>
      </c>
      <c r="AN4" s="21" t="s">
        <v>41</v>
      </c>
      <c r="AO4" s="21" t="s">
        <v>42</v>
      </c>
      <c r="AP4" s="21" t="s">
        <v>43</v>
      </c>
      <c r="AQ4" s="21" t="s">
        <v>44</v>
      </c>
      <c r="AR4" s="21" t="s">
        <v>39</v>
      </c>
      <c r="AS4" s="21" t="s">
        <v>40</v>
      </c>
      <c r="AT4" s="21" t="s">
        <v>41</v>
      </c>
      <c r="AU4" s="21" t="s">
        <v>42</v>
      </c>
      <c r="AV4" s="21" t="s">
        <v>43</v>
      </c>
      <c r="AW4" s="21" t="s">
        <v>44</v>
      </c>
      <c r="AX4" s="21" t="s">
        <v>45</v>
      </c>
      <c r="AY4" s="8"/>
    </row>
    <row r="5" spans="1:51" ht="34.5" customHeight="1">
      <c r="A5" s="31"/>
      <c r="B5" s="31"/>
      <c r="C5" s="20" t="s">
        <v>49</v>
      </c>
      <c r="D5" s="20" t="s">
        <v>50</v>
      </c>
      <c r="E5" s="20" t="s">
        <v>51</v>
      </c>
      <c r="F5" s="20" t="s">
        <v>52</v>
      </c>
      <c r="G5" s="20" t="s">
        <v>53</v>
      </c>
      <c r="H5" s="20" t="s">
        <v>54</v>
      </c>
      <c r="I5" s="20" t="s">
        <v>55</v>
      </c>
      <c r="J5" s="20" t="s">
        <v>56</v>
      </c>
      <c r="K5" s="20" t="s">
        <v>57</v>
      </c>
      <c r="L5" s="20" t="s">
        <v>58</v>
      </c>
      <c r="M5" s="20" t="s">
        <v>59</v>
      </c>
      <c r="N5" s="20" t="s">
        <v>60</v>
      </c>
      <c r="O5" s="20" t="s">
        <v>61</v>
      </c>
      <c r="P5" s="20" t="s">
        <v>62</v>
      </c>
      <c r="Q5" s="20" t="s">
        <v>63</v>
      </c>
      <c r="R5" s="20" t="s">
        <v>64</v>
      </c>
      <c r="S5" s="20" t="s">
        <v>65</v>
      </c>
      <c r="T5" s="20" t="s">
        <v>66</v>
      </c>
      <c r="U5" s="20" t="s">
        <v>67</v>
      </c>
      <c r="V5" s="20" t="s">
        <v>68</v>
      </c>
      <c r="W5" s="20" t="s">
        <v>69</v>
      </c>
      <c r="X5" s="20" t="s">
        <v>70</v>
      </c>
      <c r="Y5" s="20" t="s">
        <v>71</v>
      </c>
      <c r="Z5" s="20" t="s">
        <v>72</v>
      </c>
      <c r="AA5" s="20" t="s">
        <v>73</v>
      </c>
      <c r="AB5" s="20" t="s">
        <v>74</v>
      </c>
      <c r="AC5" s="20" t="s">
        <v>75</v>
      </c>
      <c r="AD5" s="20" t="s">
        <v>76</v>
      </c>
      <c r="AE5" s="20" t="s">
        <v>77</v>
      </c>
      <c r="AF5" s="20" t="s">
        <v>78</v>
      </c>
      <c r="AG5" s="20" t="s">
        <v>79</v>
      </c>
      <c r="AH5" s="20" t="s">
        <v>80</v>
      </c>
      <c r="AI5" s="20" t="s">
        <v>81</v>
      </c>
      <c r="AJ5" s="20" t="s">
        <v>82</v>
      </c>
      <c r="AK5" s="20" t="s">
        <v>83</v>
      </c>
      <c r="AL5" s="20" t="s">
        <v>84</v>
      </c>
      <c r="AM5" s="20" t="s">
        <v>85</v>
      </c>
      <c r="AN5" s="20" t="s">
        <v>86</v>
      </c>
      <c r="AO5" s="20" t="s">
        <v>87</v>
      </c>
      <c r="AP5" s="20" t="s">
        <v>88</v>
      </c>
      <c r="AQ5" s="20" t="s">
        <v>89</v>
      </c>
      <c r="AR5" s="20" t="s">
        <v>90</v>
      </c>
      <c r="AS5" s="20" t="s">
        <v>91</v>
      </c>
      <c r="AT5" s="20" t="s">
        <v>92</v>
      </c>
      <c r="AU5" s="20" t="s">
        <v>93</v>
      </c>
      <c r="AV5" s="20" t="s">
        <v>94</v>
      </c>
      <c r="AW5" s="20" t="s">
        <v>95</v>
      </c>
      <c r="AX5" s="20" t="s">
        <v>96</v>
      </c>
      <c r="AY5" s="8"/>
    </row>
    <row r="6" spans="1:51">
      <c r="A6" s="32" t="s">
        <v>249</v>
      </c>
      <c r="B6" s="30" t="s">
        <v>121</v>
      </c>
      <c r="C6" s="9">
        <v>0.97399303301320006</v>
      </c>
      <c r="D6" s="9">
        <v>0.97873971467569998</v>
      </c>
      <c r="E6" s="9">
        <v>0.99173716009669999</v>
      </c>
      <c r="F6" s="9">
        <v>0.98646422715819992</v>
      </c>
      <c r="G6" s="9">
        <v>0.92819549986990002</v>
      </c>
      <c r="H6" s="9">
        <v>0.89608591574499996</v>
      </c>
      <c r="I6" s="9">
        <v>0.98370949276580011</v>
      </c>
      <c r="J6" s="9">
        <v>0.97984231641380004</v>
      </c>
      <c r="K6" s="9">
        <v>0.9845797666378</v>
      </c>
      <c r="L6" s="9">
        <v>0.98792452406359998</v>
      </c>
      <c r="M6" s="9">
        <v>0.98460284894899996</v>
      </c>
      <c r="N6" s="9">
        <v>0.96302499099840011</v>
      </c>
      <c r="O6" s="9">
        <v>0.99404621663719994</v>
      </c>
      <c r="P6" s="9">
        <v>0.99172360081319999</v>
      </c>
      <c r="Q6" s="9">
        <v>0.98632786970980002</v>
      </c>
      <c r="R6" s="9">
        <v>0.86187195901519997</v>
      </c>
      <c r="S6" s="9">
        <v>0.85393316445260004</v>
      </c>
      <c r="T6" s="9">
        <v>1</v>
      </c>
      <c r="U6" s="9">
        <v>1</v>
      </c>
      <c r="V6" s="9">
        <v>0.98952231794149992</v>
      </c>
      <c r="W6" s="9">
        <v>0.9958537943811</v>
      </c>
      <c r="X6" s="9">
        <v>0.84212920474529995</v>
      </c>
      <c r="Y6" s="9">
        <v>0.94656944484280003</v>
      </c>
      <c r="Z6" s="9">
        <v>1</v>
      </c>
      <c r="AA6" s="9">
        <v>0.73160996346209994</v>
      </c>
      <c r="AB6" s="9">
        <v>0.97850175981320009</v>
      </c>
      <c r="AC6" s="9">
        <v>0.96898364840840001</v>
      </c>
      <c r="AD6" s="9">
        <v>1</v>
      </c>
      <c r="AE6" s="9">
        <v>1</v>
      </c>
      <c r="AF6" s="9">
        <v>0.94781314463840005</v>
      </c>
      <c r="AG6" s="9">
        <v>0.92108804520370002</v>
      </c>
      <c r="AH6" s="9">
        <v>1</v>
      </c>
      <c r="AI6" s="9">
        <v>1</v>
      </c>
      <c r="AJ6" s="9"/>
      <c r="AK6" s="9">
        <v>0.97242961036359998</v>
      </c>
      <c r="AL6" s="9">
        <v>0.97960170867070007</v>
      </c>
      <c r="AM6" s="9">
        <v>1</v>
      </c>
      <c r="AN6" s="9">
        <v>0.98081516504040001</v>
      </c>
      <c r="AO6" s="9">
        <v>0.95659941254439995</v>
      </c>
      <c r="AP6" s="9">
        <v>1</v>
      </c>
      <c r="AQ6" s="9">
        <v>1</v>
      </c>
      <c r="AR6" s="9">
        <v>1</v>
      </c>
      <c r="AS6" s="9">
        <v>1</v>
      </c>
      <c r="AT6" s="9">
        <v>0.94309548676709998</v>
      </c>
      <c r="AU6" s="9">
        <v>0.98402975776260004</v>
      </c>
      <c r="AV6" s="9">
        <v>0.97832308882190011</v>
      </c>
      <c r="AW6" s="9">
        <v>0.95810450431220007</v>
      </c>
      <c r="AX6" s="9">
        <v>0.98552598375680001</v>
      </c>
      <c r="AY6" s="8"/>
    </row>
    <row r="7" spans="1:51">
      <c r="A7" s="31"/>
      <c r="B7" s="31"/>
      <c r="C7" s="10">
        <v>505</v>
      </c>
      <c r="D7" s="10">
        <v>120</v>
      </c>
      <c r="E7" s="10">
        <v>139</v>
      </c>
      <c r="F7" s="10">
        <v>139</v>
      </c>
      <c r="G7" s="10">
        <v>107</v>
      </c>
      <c r="H7" s="10">
        <v>24</v>
      </c>
      <c r="I7" s="10">
        <v>76</v>
      </c>
      <c r="J7" s="10">
        <v>87</v>
      </c>
      <c r="K7" s="10">
        <v>116</v>
      </c>
      <c r="L7" s="10">
        <v>169</v>
      </c>
      <c r="M7" s="10">
        <v>179</v>
      </c>
      <c r="N7" s="10">
        <v>303</v>
      </c>
      <c r="O7" s="10">
        <v>228</v>
      </c>
      <c r="P7" s="10">
        <v>83</v>
      </c>
      <c r="Q7" s="10">
        <v>79</v>
      </c>
      <c r="R7" s="10">
        <v>51</v>
      </c>
      <c r="S7" s="10">
        <v>12</v>
      </c>
      <c r="T7" s="10">
        <v>1</v>
      </c>
      <c r="U7" s="10">
        <v>4</v>
      </c>
      <c r="V7" s="10">
        <v>196</v>
      </c>
      <c r="W7" s="10">
        <v>212</v>
      </c>
      <c r="X7" s="10">
        <v>51</v>
      </c>
      <c r="Y7" s="10">
        <v>21</v>
      </c>
      <c r="Z7" s="10">
        <v>3</v>
      </c>
      <c r="AA7" s="10">
        <v>3</v>
      </c>
      <c r="AB7" s="10">
        <v>302</v>
      </c>
      <c r="AC7" s="10">
        <v>49</v>
      </c>
      <c r="AD7" s="10">
        <v>6</v>
      </c>
      <c r="AE7" s="10">
        <v>15</v>
      </c>
      <c r="AF7" s="10">
        <v>38</v>
      </c>
      <c r="AG7" s="10">
        <v>10</v>
      </c>
      <c r="AH7" s="10">
        <v>1</v>
      </c>
      <c r="AI7" s="10">
        <v>2</v>
      </c>
      <c r="AJ7" s="10">
        <v>0</v>
      </c>
      <c r="AK7" s="10">
        <v>71</v>
      </c>
      <c r="AL7" s="10">
        <v>197</v>
      </c>
      <c r="AM7" s="10">
        <v>15</v>
      </c>
      <c r="AN7" s="10">
        <v>141</v>
      </c>
      <c r="AO7" s="10">
        <v>120</v>
      </c>
      <c r="AP7" s="10">
        <v>1</v>
      </c>
      <c r="AQ7" s="10">
        <v>11</v>
      </c>
      <c r="AR7" s="10">
        <v>6</v>
      </c>
      <c r="AS7" s="10">
        <v>108</v>
      </c>
      <c r="AT7" s="10">
        <v>136</v>
      </c>
      <c r="AU7" s="10">
        <v>114</v>
      </c>
      <c r="AV7" s="10">
        <v>45</v>
      </c>
      <c r="AW7" s="10">
        <v>41</v>
      </c>
      <c r="AX7" s="10">
        <v>55</v>
      </c>
      <c r="AY7" s="8"/>
    </row>
    <row r="8" spans="1:51">
      <c r="A8" s="31"/>
      <c r="B8" s="31"/>
      <c r="C8" s="11" t="s">
        <v>97</v>
      </c>
      <c r="D8" s="11"/>
      <c r="E8" s="12" t="s">
        <v>131</v>
      </c>
      <c r="F8" s="11"/>
      <c r="G8" s="11"/>
      <c r="H8" s="11"/>
      <c r="I8" s="11"/>
      <c r="J8" s="11"/>
      <c r="K8" s="11"/>
      <c r="L8" s="11"/>
      <c r="M8" s="11"/>
      <c r="N8" s="11"/>
      <c r="O8" s="12" t="s">
        <v>126</v>
      </c>
      <c r="P8" s="12" t="s">
        <v>104</v>
      </c>
      <c r="Q8" s="11"/>
      <c r="R8" s="11"/>
      <c r="S8" s="11"/>
      <c r="T8" s="11" t="s">
        <v>97</v>
      </c>
      <c r="U8" s="11"/>
      <c r="V8" s="12" t="s">
        <v>250</v>
      </c>
      <c r="W8" s="12" t="s">
        <v>250</v>
      </c>
      <c r="X8" s="11"/>
      <c r="Y8" s="11"/>
      <c r="Z8" s="11"/>
      <c r="AA8" s="11"/>
      <c r="AB8" s="11"/>
      <c r="AC8" s="11"/>
      <c r="AD8" s="11"/>
      <c r="AE8" s="11"/>
      <c r="AF8" s="11"/>
      <c r="AG8" s="11"/>
      <c r="AH8" s="11" t="s">
        <v>97</v>
      </c>
      <c r="AI8" s="11"/>
      <c r="AJ8" s="11" t="s">
        <v>97</v>
      </c>
      <c r="AK8" s="11"/>
      <c r="AL8" s="11"/>
      <c r="AM8" s="11"/>
      <c r="AN8" s="11"/>
      <c r="AO8" s="11"/>
      <c r="AP8" s="11" t="s">
        <v>97</v>
      </c>
      <c r="AQ8" s="11"/>
      <c r="AR8" s="11"/>
      <c r="AS8" s="11"/>
      <c r="AT8" s="11"/>
      <c r="AU8" s="11"/>
      <c r="AV8" s="11"/>
      <c r="AW8" s="11"/>
      <c r="AX8" s="11"/>
      <c r="AY8" s="8"/>
    </row>
    <row r="9" spans="1:51">
      <c r="A9" s="31"/>
      <c r="B9" s="30" t="s">
        <v>230</v>
      </c>
      <c r="C9" s="9">
        <v>0.89568785968520004</v>
      </c>
      <c r="D9" s="9">
        <v>0.89795795070389994</v>
      </c>
      <c r="E9" s="9">
        <v>0.9172134097454</v>
      </c>
      <c r="F9" s="9">
        <v>0.92668855037190001</v>
      </c>
      <c r="G9" s="9">
        <v>0.82244038263370001</v>
      </c>
      <c r="H9" s="9">
        <v>0.8414803347733999</v>
      </c>
      <c r="I9" s="9">
        <v>0.81592823195300002</v>
      </c>
      <c r="J9" s="9">
        <v>0.92423896447760001</v>
      </c>
      <c r="K9" s="9">
        <v>0.89547911762389998</v>
      </c>
      <c r="L9" s="9">
        <v>0.94497900583680006</v>
      </c>
      <c r="M9" s="9">
        <v>0.93518029870149999</v>
      </c>
      <c r="N9" s="9">
        <v>0.8645454265796999</v>
      </c>
      <c r="O9" s="9">
        <v>0.9524046223732</v>
      </c>
      <c r="P9" s="9">
        <v>0.81863545949789995</v>
      </c>
      <c r="Q9" s="9">
        <v>0.91959057221170004</v>
      </c>
      <c r="R9" s="9">
        <v>0.77002874529449994</v>
      </c>
      <c r="S9" s="9">
        <v>0.69640971286630005</v>
      </c>
      <c r="T9" s="9">
        <v>1</v>
      </c>
      <c r="U9" s="9">
        <v>0.74736838557699992</v>
      </c>
      <c r="V9" s="9">
        <v>0.93916853821849999</v>
      </c>
      <c r="W9" s="9">
        <v>0.9374786470719001</v>
      </c>
      <c r="X9" s="9">
        <v>0.63703391303379997</v>
      </c>
      <c r="Y9" s="9">
        <v>0.77622706148859999</v>
      </c>
      <c r="Z9" s="9">
        <v>0.66983858753460002</v>
      </c>
      <c r="AA9" s="9">
        <v>0.49649634233560003</v>
      </c>
      <c r="AB9" s="9">
        <v>0.90315311323009995</v>
      </c>
      <c r="AC9" s="9">
        <v>0.91255505139899995</v>
      </c>
      <c r="AD9" s="9">
        <v>0.69678979485300008</v>
      </c>
      <c r="AE9" s="9">
        <v>1</v>
      </c>
      <c r="AF9" s="9">
        <v>0.88635125173689999</v>
      </c>
      <c r="AG9" s="9">
        <v>0.92108804520370002</v>
      </c>
      <c r="AH9" s="9">
        <v>1</v>
      </c>
      <c r="AI9" s="9">
        <v>1</v>
      </c>
      <c r="AJ9" s="9"/>
      <c r="AK9" s="9">
        <v>0.82550000693290004</v>
      </c>
      <c r="AL9" s="9">
        <v>0.89228629273120008</v>
      </c>
      <c r="AM9" s="9">
        <v>0.80906337252650007</v>
      </c>
      <c r="AN9" s="9">
        <v>0.90708826476300009</v>
      </c>
      <c r="AO9" s="9">
        <v>0.90373269094459996</v>
      </c>
      <c r="AP9" s="9">
        <v>1</v>
      </c>
      <c r="AQ9" s="9">
        <v>0.8831594805416999</v>
      </c>
      <c r="AR9" s="9">
        <v>1</v>
      </c>
      <c r="AS9" s="9">
        <v>0.92699821312029995</v>
      </c>
      <c r="AT9" s="9">
        <v>0.87205297183800001</v>
      </c>
      <c r="AU9" s="9">
        <v>0.88617696202329999</v>
      </c>
      <c r="AV9" s="9">
        <v>0.88396851459909997</v>
      </c>
      <c r="AW9" s="9">
        <v>0.80160495393719999</v>
      </c>
      <c r="AX9" s="9">
        <v>0.97146592647429997</v>
      </c>
      <c r="AY9" s="8"/>
    </row>
    <row r="10" spans="1:51">
      <c r="A10" s="31"/>
      <c r="B10" s="31"/>
      <c r="C10" s="10">
        <v>460</v>
      </c>
      <c r="D10" s="10">
        <v>108</v>
      </c>
      <c r="E10" s="10">
        <v>130</v>
      </c>
      <c r="F10" s="10">
        <v>126</v>
      </c>
      <c r="G10" s="10">
        <v>96</v>
      </c>
      <c r="H10" s="10">
        <v>21</v>
      </c>
      <c r="I10" s="10">
        <v>63</v>
      </c>
      <c r="J10" s="10">
        <v>79</v>
      </c>
      <c r="K10" s="10">
        <v>105</v>
      </c>
      <c r="L10" s="10">
        <v>161</v>
      </c>
      <c r="M10" s="10">
        <v>166</v>
      </c>
      <c r="N10" s="10">
        <v>274</v>
      </c>
      <c r="O10" s="10">
        <v>218</v>
      </c>
      <c r="P10" s="10">
        <v>68</v>
      </c>
      <c r="Q10" s="10">
        <v>74</v>
      </c>
      <c r="R10" s="10">
        <v>44</v>
      </c>
      <c r="S10" s="10">
        <v>10</v>
      </c>
      <c r="T10" s="10">
        <v>1</v>
      </c>
      <c r="U10" s="10">
        <v>3</v>
      </c>
      <c r="V10" s="10">
        <v>186</v>
      </c>
      <c r="W10" s="10">
        <v>195</v>
      </c>
      <c r="X10" s="10">
        <v>42</v>
      </c>
      <c r="Y10" s="10">
        <v>16</v>
      </c>
      <c r="Z10" s="10">
        <v>2</v>
      </c>
      <c r="AA10" s="10">
        <v>2</v>
      </c>
      <c r="AB10" s="10">
        <v>275</v>
      </c>
      <c r="AC10" s="10">
        <v>45</v>
      </c>
      <c r="AD10" s="10">
        <v>4</v>
      </c>
      <c r="AE10" s="10">
        <v>15</v>
      </c>
      <c r="AF10" s="10">
        <v>35</v>
      </c>
      <c r="AG10" s="10">
        <v>10</v>
      </c>
      <c r="AH10" s="10">
        <v>1</v>
      </c>
      <c r="AI10" s="10">
        <v>2</v>
      </c>
      <c r="AJ10" s="10">
        <v>0</v>
      </c>
      <c r="AK10" s="10">
        <v>63</v>
      </c>
      <c r="AL10" s="10">
        <v>179</v>
      </c>
      <c r="AM10" s="10">
        <v>12</v>
      </c>
      <c r="AN10" s="10">
        <v>129</v>
      </c>
      <c r="AO10" s="10">
        <v>112</v>
      </c>
      <c r="AP10" s="10">
        <v>1</v>
      </c>
      <c r="AQ10" s="10">
        <v>9</v>
      </c>
      <c r="AR10" s="10">
        <v>6</v>
      </c>
      <c r="AS10" s="10">
        <v>99</v>
      </c>
      <c r="AT10" s="10">
        <v>123</v>
      </c>
      <c r="AU10" s="10">
        <v>101</v>
      </c>
      <c r="AV10" s="10">
        <v>43</v>
      </c>
      <c r="AW10" s="10">
        <v>35</v>
      </c>
      <c r="AX10" s="10">
        <v>53</v>
      </c>
      <c r="AY10" s="8"/>
    </row>
    <row r="11" spans="1:51">
      <c r="A11" s="31"/>
      <c r="B11" s="31"/>
      <c r="C11" s="11" t="s">
        <v>97</v>
      </c>
      <c r="D11" s="11"/>
      <c r="E11" s="11"/>
      <c r="F11" s="11"/>
      <c r="G11" s="11"/>
      <c r="H11" s="11"/>
      <c r="I11" s="11"/>
      <c r="J11" s="11"/>
      <c r="K11" s="11"/>
      <c r="L11" s="12" t="s">
        <v>106</v>
      </c>
      <c r="M11" s="12" t="s">
        <v>106</v>
      </c>
      <c r="N11" s="11"/>
      <c r="O11" s="12" t="s">
        <v>251</v>
      </c>
      <c r="P11" s="11"/>
      <c r="Q11" s="11"/>
      <c r="R11" s="11"/>
      <c r="S11" s="11"/>
      <c r="T11" s="11" t="s">
        <v>97</v>
      </c>
      <c r="U11" s="11"/>
      <c r="V11" s="12" t="s">
        <v>252</v>
      </c>
      <c r="W11" s="12" t="s">
        <v>252</v>
      </c>
      <c r="X11" s="11"/>
      <c r="Y11" s="11"/>
      <c r="Z11" s="11"/>
      <c r="AA11" s="11"/>
      <c r="AB11" s="11"/>
      <c r="AC11" s="11"/>
      <c r="AD11" s="11"/>
      <c r="AE11" s="11"/>
      <c r="AF11" s="11"/>
      <c r="AG11" s="11"/>
      <c r="AH11" s="11" t="s">
        <v>97</v>
      </c>
      <c r="AI11" s="11"/>
      <c r="AJ11" s="11" t="s">
        <v>97</v>
      </c>
      <c r="AK11" s="11"/>
      <c r="AL11" s="11"/>
      <c r="AM11" s="11"/>
      <c r="AN11" s="11"/>
      <c r="AO11" s="11"/>
      <c r="AP11" s="11" t="s">
        <v>97</v>
      </c>
      <c r="AQ11" s="11"/>
      <c r="AR11" s="11"/>
      <c r="AS11" s="11"/>
      <c r="AT11" s="11"/>
      <c r="AU11" s="11"/>
      <c r="AV11" s="11"/>
      <c r="AW11" s="11"/>
      <c r="AX11" s="12" t="s">
        <v>120</v>
      </c>
      <c r="AY11" s="8"/>
    </row>
    <row r="12" spans="1:51">
      <c r="A12" s="31"/>
      <c r="B12" s="30" t="s">
        <v>231</v>
      </c>
      <c r="C12" s="9">
        <v>7.8305173328049996E-2</v>
      </c>
      <c r="D12" s="9">
        <v>8.0781763971820006E-2</v>
      </c>
      <c r="E12" s="9">
        <v>7.4523750351300003E-2</v>
      </c>
      <c r="F12" s="9">
        <v>5.9775676786310003E-2</v>
      </c>
      <c r="G12" s="9">
        <v>0.1057551172362</v>
      </c>
      <c r="H12" s="9">
        <v>5.4605580971579998E-2</v>
      </c>
      <c r="I12" s="9">
        <v>0.16778126081280001</v>
      </c>
      <c r="J12" s="9">
        <v>5.5603351936179997E-2</v>
      </c>
      <c r="K12" s="9">
        <v>8.910064901386E-2</v>
      </c>
      <c r="L12" s="9">
        <v>4.2945518226799997E-2</v>
      </c>
      <c r="M12" s="9">
        <v>4.9422550247529999E-2</v>
      </c>
      <c r="N12" s="9">
        <v>9.8479564418760004E-2</v>
      </c>
      <c r="O12" s="9">
        <v>4.1641594264009998E-2</v>
      </c>
      <c r="P12" s="9">
        <v>0.17308814131530001</v>
      </c>
      <c r="Q12" s="9">
        <v>6.6737297498090001E-2</v>
      </c>
      <c r="R12" s="9">
        <v>9.1843213720700007E-2</v>
      </c>
      <c r="S12" s="9">
        <v>0.15752345158629999</v>
      </c>
      <c r="T12" s="9">
        <v>0</v>
      </c>
      <c r="U12" s="9">
        <v>0.25263161442299997</v>
      </c>
      <c r="V12" s="9">
        <v>5.0353779722940001E-2</v>
      </c>
      <c r="W12" s="9">
        <v>5.8375147309169997E-2</v>
      </c>
      <c r="X12" s="9">
        <v>0.20509529171159999</v>
      </c>
      <c r="Y12" s="9">
        <v>0.17034238335410001</v>
      </c>
      <c r="Z12" s="9">
        <v>0.33016141246539998</v>
      </c>
      <c r="AA12" s="9">
        <v>0.2351136211265</v>
      </c>
      <c r="AB12" s="9">
        <v>7.5348646583170004E-2</v>
      </c>
      <c r="AC12" s="9">
        <v>5.642859700939E-2</v>
      </c>
      <c r="AD12" s="9">
        <v>0.30321020514699998</v>
      </c>
      <c r="AE12" s="9">
        <v>0</v>
      </c>
      <c r="AF12" s="9">
        <v>6.146189290154E-2</v>
      </c>
      <c r="AG12" s="9">
        <v>0</v>
      </c>
      <c r="AH12" s="9">
        <v>0</v>
      </c>
      <c r="AI12" s="9">
        <v>0</v>
      </c>
      <c r="AJ12" s="9"/>
      <c r="AK12" s="9">
        <v>0.1469296034308</v>
      </c>
      <c r="AL12" s="9">
        <v>8.7315415939469995E-2</v>
      </c>
      <c r="AM12" s="9">
        <v>0.19093662747349999</v>
      </c>
      <c r="AN12" s="9">
        <v>7.3726900277400004E-2</v>
      </c>
      <c r="AO12" s="9">
        <v>5.2866721599770003E-2</v>
      </c>
      <c r="AP12" s="9">
        <v>0</v>
      </c>
      <c r="AQ12" s="9">
        <v>0.1168405194583</v>
      </c>
      <c r="AR12" s="9">
        <v>0</v>
      </c>
      <c r="AS12" s="9">
        <v>7.3001786879699992E-2</v>
      </c>
      <c r="AT12" s="9">
        <v>7.1042514929099992E-2</v>
      </c>
      <c r="AU12" s="9">
        <v>9.7852795739309995E-2</v>
      </c>
      <c r="AV12" s="9">
        <v>9.4354574222819995E-2</v>
      </c>
      <c r="AW12" s="9">
        <v>0.15649955037499999</v>
      </c>
      <c r="AX12" s="9">
        <v>1.406005728252E-2</v>
      </c>
      <c r="AY12" s="8"/>
    </row>
    <row r="13" spans="1:51">
      <c r="A13" s="31"/>
      <c r="B13" s="31"/>
      <c r="C13" s="10">
        <v>45</v>
      </c>
      <c r="D13" s="10">
        <v>12</v>
      </c>
      <c r="E13" s="10">
        <v>9</v>
      </c>
      <c r="F13" s="10">
        <v>13</v>
      </c>
      <c r="G13" s="10">
        <v>11</v>
      </c>
      <c r="H13" s="10">
        <v>3</v>
      </c>
      <c r="I13" s="10">
        <v>13</v>
      </c>
      <c r="J13" s="10">
        <v>8</v>
      </c>
      <c r="K13" s="10">
        <v>11</v>
      </c>
      <c r="L13" s="10">
        <v>8</v>
      </c>
      <c r="M13" s="10">
        <v>13</v>
      </c>
      <c r="N13" s="10">
        <v>29</v>
      </c>
      <c r="O13" s="10">
        <v>10</v>
      </c>
      <c r="P13" s="10">
        <v>15</v>
      </c>
      <c r="Q13" s="10">
        <v>5</v>
      </c>
      <c r="R13" s="10">
        <v>7</v>
      </c>
      <c r="S13" s="10">
        <v>2</v>
      </c>
      <c r="T13" s="10">
        <v>0</v>
      </c>
      <c r="U13" s="10">
        <v>1</v>
      </c>
      <c r="V13" s="10">
        <v>10</v>
      </c>
      <c r="W13" s="10">
        <v>17</v>
      </c>
      <c r="X13" s="10">
        <v>9</v>
      </c>
      <c r="Y13" s="10">
        <v>5</v>
      </c>
      <c r="Z13" s="10">
        <v>1</v>
      </c>
      <c r="AA13" s="10">
        <v>1</v>
      </c>
      <c r="AB13" s="10">
        <v>27</v>
      </c>
      <c r="AC13" s="10">
        <v>4</v>
      </c>
      <c r="AD13" s="10">
        <v>2</v>
      </c>
      <c r="AE13" s="10">
        <v>0</v>
      </c>
      <c r="AF13" s="10">
        <v>3</v>
      </c>
      <c r="AG13" s="10">
        <v>0</v>
      </c>
      <c r="AH13" s="10">
        <v>0</v>
      </c>
      <c r="AI13" s="10">
        <v>0</v>
      </c>
      <c r="AJ13" s="10">
        <v>0</v>
      </c>
      <c r="AK13" s="10">
        <v>8</v>
      </c>
      <c r="AL13" s="10">
        <v>18</v>
      </c>
      <c r="AM13" s="10">
        <v>3</v>
      </c>
      <c r="AN13" s="10">
        <v>12</v>
      </c>
      <c r="AO13" s="10">
        <v>8</v>
      </c>
      <c r="AP13" s="10">
        <v>0</v>
      </c>
      <c r="AQ13" s="10">
        <v>2</v>
      </c>
      <c r="AR13" s="10">
        <v>0</v>
      </c>
      <c r="AS13" s="10">
        <v>9</v>
      </c>
      <c r="AT13" s="10">
        <v>13</v>
      </c>
      <c r="AU13" s="10">
        <v>13</v>
      </c>
      <c r="AV13" s="10">
        <v>2</v>
      </c>
      <c r="AW13" s="10">
        <v>6</v>
      </c>
      <c r="AX13" s="10">
        <v>2</v>
      </c>
      <c r="AY13" s="8"/>
    </row>
    <row r="14" spans="1:51">
      <c r="A14" s="31"/>
      <c r="B14" s="31"/>
      <c r="C14" s="11" t="s">
        <v>97</v>
      </c>
      <c r="D14" s="11"/>
      <c r="E14" s="11"/>
      <c r="F14" s="11"/>
      <c r="G14" s="11"/>
      <c r="H14" s="11"/>
      <c r="I14" s="12" t="s">
        <v>103</v>
      </c>
      <c r="J14" s="11"/>
      <c r="K14" s="11"/>
      <c r="L14" s="11"/>
      <c r="M14" s="11"/>
      <c r="N14" s="11"/>
      <c r="O14" s="11"/>
      <c r="P14" s="12" t="s">
        <v>99</v>
      </c>
      <c r="Q14" s="11"/>
      <c r="R14" s="11"/>
      <c r="S14" s="11"/>
      <c r="T14" s="11" t="s">
        <v>97</v>
      </c>
      <c r="U14" s="11"/>
      <c r="V14" s="11"/>
      <c r="W14" s="11"/>
      <c r="X14" s="11"/>
      <c r="Y14" s="11"/>
      <c r="Z14" s="11"/>
      <c r="AA14" s="11"/>
      <c r="AB14" s="11"/>
      <c r="AC14" s="11"/>
      <c r="AD14" s="11"/>
      <c r="AE14" s="11"/>
      <c r="AF14" s="11"/>
      <c r="AG14" s="11"/>
      <c r="AH14" s="11" t="s">
        <v>97</v>
      </c>
      <c r="AI14" s="11"/>
      <c r="AJ14" s="11" t="s">
        <v>97</v>
      </c>
      <c r="AK14" s="11"/>
      <c r="AL14" s="11"/>
      <c r="AM14" s="11"/>
      <c r="AN14" s="11"/>
      <c r="AO14" s="11"/>
      <c r="AP14" s="11" t="s">
        <v>97</v>
      </c>
      <c r="AQ14" s="11"/>
      <c r="AR14" s="11"/>
      <c r="AS14" s="11"/>
      <c r="AT14" s="11"/>
      <c r="AU14" s="11"/>
      <c r="AV14" s="11"/>
      <c r="AW14" s="12" t="s">
        <v>141</v>
      </c>
      <c r="AX14" s="11"/>
      <c r="AY14" s="8"/>
    </row>
    <row r="15" spans="1:51">
      <c r="A15" s="31"/>
      <c r="B15" s="30" t="s">
        <v>232</v>
      </c>
      <c r="C15" s="9">
        <v>1.441059273895E-2</v>
      </c>
      <c r="D15" s="9">
        <v>0</v>
      </c>
      <c r="E15" s="9">
        <v>5.5078271173380003E-3</v>
      </c>
      <c r="F15" s="9">
        <v>1.0155750301510001E-2</v>
      </c>
      <c r="G15" s="9">
        <v>4.8801769663680002E-2</v>
      </c>
      <c r="H15" s="9">
        <v>9.0617473552399991E-2</v>
      </c>
      <c r="I15" s="9">
        <v>1.6290507234229999E-2</v>
      </c>
      <c r="J15" s="9">
        <v>0</v>
      </c>
      <c r="K15" s="9">
        <v>1.014290061487E-2</v>
      </c>
      <c r="L15" s="9">
        <v>4.9434754858189997E-3</v>
      </c>
      <c r="M15" s="9">
        <v>8.5987087706610003E-3</v>
      </c>
      <c r="N15" s="9">
        <v>2.0431657541780002E-2</v>
      </c>
      <c r="O15" s="9">
        <v>3.2930432110240002E-3</v>
      </c>
      <c r="P15" s="9">
        <v>0</v>
      </c>
      <c r="Q15" s="9">
        <v>1.367213029017E-2</v>
      </c>
      <c r="R15" s="9">
        <v>0.10311230773000001</v>
      </c>
      <c r="S15" s="9">
        <v>0</v>
      </c>
      <c r="T15" s="9">
        <v>0</v>
      </c>
      <c r="U15" s="9">
        <v>0</v>
      </c>
      <c r="V15" s="9">
        <v>3.8093757538140002E-3</v>
      </c>
      <c r="W15" s="9">
        <v>2.420287746959E-3</v>
      </c>
      <c r="X15" s="9">
        <v>9.5637300267229997E-2</v>
      </c>
      <c r="Y15" s="9">
        <v>5.3430555157240003E-2</v>
      </c>
      <c r="Z15" s="9">
        <v>0</v>
      </c>
      <c r="AA15" s="9">
        <v>0</v>
      </c>
      <c r="AB15" s="9">
        <v>1.6940577518440001E-2</v>
      </c>
      <c r="AC15" s="9">
        <v>2.4826916594339998E-2</v>
      </c>
      <c r="AD15" s="9">
        <v>0</v>
      </c>
      <c r="AE15" s="9">
        <v>0</v>
      </c>
      <c r="AF15" s="9">
        <v>2.104786403989E-2</v>
      </c>
      <c r="AG15" s="9">
        <v>0</v>
      </c>
      <c r="AH15" s="9">
        <v>0</v>
      </c>
      <c r="AI15" s="9">
        <v>0</v>
      </c>
      <c r="AJ15" s="9"/>
      <c r="AK15" s="9">
        <v>0</v>
      </c>
      <c r="AL15" s="9">
        <v>8.321155084575E-3</v>
      </c>
      <c r="AM15" s="9">
        <v>0</v>
      </c>
      <c r="AN15" s="9">
        <v>0</v>
      </c>
      <c r="AO15" s="9">
        <v>4.3400587455590001E-2</v>
      </c>
      <c r="AP15" s="9">
        <v>0</v>
      </c>
      <c r="AQ15" s="9">
        <v>0</v>
      </c>
      <c r="AR15" s="9">
        <v>0</v>
      </c>
      <c r="AS15" s="9">
        <v>0</v>
      </c>
      <c r="AT15" s="9">
        <v>3.8565718877019997E-2</v>
      </c>
      <c r="AU15" s="9">
        <v>1.207205833334E-2</v>
      </c>
      <c r="AV15" s="9">
        <v>1.4449351627830001E-2</v>
      </c>
      <c r="AW15" s="9">
        <v>0</v>
      </c>
      <c r="AX15" s="9">
        <v>0</v>
      </c>
      <c r="AY15" s="8"/>
    </row>
    <row r="16" spans="1:51">
      <c r="A16" s="31"/>
      <c r="B16" s="31"/>
      <c r="C16" s="10">
        <v>5</v>
      </c>
      <c r="D16" s="10">
        <v>0</v>
      </c>
      <c r="E16" s="10">
        <v>1</v>
      </c>
      <c r="F16" s="10">
        <v>2</v>
      </c>
      <c r="G16" s="10">
        <v>2</v>
      </c>
      <c r="H16" s="10">
        <v>1</v>
      </c>
      <c r="I16" s="10">
        <v>2</v>
      </c>
      <c r="J16" s="10">
        <v>0</v>
      </c>
      <c r="K16" s="10">
        <v>1</v>
      </c>
      <c r="L16" s="10">
        <v>1</v>
      </c>
      <c r="M16" s="10">
        <v>2</v>
      </c>
      <c r="N16" s="10">
        <v>3</v>
      </c>
      <c r="O16" s="10">
        <v>1</v>
      </c>
      <c r="P16" s="10">
        <v>0</v>
      </c>
      <c r="Q16" s="10">
        <v>1</v>
      </c>
      <c r="R16" s="10">
        <v>3</v>
      </c>
      <c r="S16" s="10">
        <v>0</v>
      </c>
      <c r="T16" s="10">
        <v>0</v>
      </c>
      <c r="U16" s="10">
        <v>0</v>
      </c>
      <c r="V16" s="10">
        <v>1</v>
      </c>
      <c r="W16" s="10">
        <v>1</v>
      </c>
      <c r="X16" s="10">
        <v>2</v>
      </c>
      <c r="Y16" s="10">
        <v>1</v>
      </c>
      <c r="Z16" s="10">
        <v>0</v>
      </c>
      <c r="AA16" s="10">
        <v>0</v>
      </c>
      <c r="AB16" s="10">
        <v>2</v>
      </c>
      <c r="AC16" s="10">
        <v>2</v>
      </c>
      <c r="AD16" s="10">
        <v>0</v>
      </c>
      <c r="AE16" s="10">
        <v>0</v>
      </c>
      <c r="AF16" s="10">
        <v>1</v>
      </c>
      <c r="AG16" s="10">
        <v>0</v>
      </c>
      <c r="AH16" s="10">
        <v>0</v>
      </c>
      <c r="AI16" s="10">
        <v>0</v>
      </c>
      <c r="AJ16" s="10">
        <v>0</v>
      </c>
      <c r="AK16" s="10">
        <v>0</v>
      </c>
      <c r="AL16" s="10">
        <v>2</v>
      </c>
      <c r="AM16" s="10">
        <v>0</v>
      </c>
      <c r="AN16" s="10">
        <v>0</v>
      </c>
      <c r="AO16" s="10">
        <v>3</v>
      </c>
      <c r="AP16" s="10">
        <v>0</v>
      </c>
      <c r="AQ16" s="10">
        <v>0</v>
      </c>
      <c r="AR16" s="10">
        <v>0</v>
      </c>
      <c r="AS16" s="10">
        <v>0</v>
      </c>
      <c r="AT16" s="10">
        <v>2</v>
      </c>
      <c r="AU16" s="10">
        <v>2</v>
      </c>
      <c r="AV16" s="10">
        <v>1</v>
      </c>
      <c r="AW16" s="10">
        <v>0</v>
      </c>
      <c r="AX16" s="10">
        <v>0</v>
      </c>
      <c r="AY16" s="8"/>
    </row>
    <row r="17" spans="1:51">
      <c r="A17" s="31"/>
      <c r="B17" s="31"/>
      <c r="C17" s="11" t="s">
        <v>97</v>
      </c>
      <c r="D17" s="11"/>
      <c r="E17" s="11"/>
      <c r="F17" s="11"/>
      <c r="G17" s="11"/>
      <c r="H17" s="12" t="s">
        <v>103</v>
      </c>
      <c r="I17" s="11"/>
      <c r="J17" s="11"/>
      <c r="K17" s="11"/>
      <c r="L17" s="11"/>
      <c r="M17" s="11"/>
      <c r="N17" s="11"/>
      <c r="O17" s="11"/>
      <c r="P17" s="11"/>
      <c r="Q17" s="11"/>
      <c r="R17" s="12" t="s">
        <v>119</v>
      </c>
      <c r="S17" s="11"/>
      <c r="T17" s="11" t="s">
        <v>97</v>
      </c>
      <c r="U17" s="11"/>
      <c r="V17" s="11"/>
      <c r="W17" s="11"/>
      <c r="X17" s="12" t="s">
        <v>151</v>
      </c>
      <c r="Y17" s="12" t="s">
        <v>106</v>
      </c>
      <c r="Z17" s="11"/>
      <c r="AA17" s="11"/>
      <c r="AB17" s="11"/>
      <c r="AC17" s="11"/>
      <c r="AD17" s="11"/>
      <c r="AE17" s="11"/>
      <c r="AF17" s="11"/>
      <c r="AG17" s="11"/>
      <c r="AH17" s="11" t="s">
        <v>97</v>
      </c>
      <c r="AI17" s="11"/>
      <c r="AJ17" s="11" t="s">
        <v>97</v>
      </c>
      <c r="AK17" s="11"/>
      <c r="AL17" s="11"/>
      <c r="AM17" s="11"/>
      <c r="AN17" s="11"/>
      <c r="AO17" s="11"/>
      <c r="AP17" s="11" t="s">
        <v>97</v>
      </c>
      <c r="AQ17" s="11"/>
      <c r="AR17" s="11"/>
      <c r="AS17" s="11"/>
      <c r="AT17" s="11"/>
      <c r="AU17" s="11"/>
      <c r="AV17" s="11"/>
      <c r="AW17" s="11"/>
      <c r="AX17" s="11"/>
      <c r="AY17" s="8"/>
    </row>
    <row r="18" spans="1:51">
      <c r="A18" s="31"/>
      <c r="B18" s="30" t="s">
        <v>233</v>
      </c>
      <c r="C18" s="9">
        <v>1.159637424782E-2</v>
      </c>
      <c r="D18" s="9">
        <v>2.12602853243E-2</v>
      </c>
      <c r="E18" s="9">
        <v>2.7550127859420001E-3</v>
      </c>
      <c r="F18" s="9">
        <v>3.380022540288E-3</v>
      </c>
      <c r="G18" s="9">
        <v>2.3002730466389999E-2</v>
      </c>
      <c r="H18" s="9">
        <v>1.3296610702620001E-2</v>
      </c>
      <c r="I18" s="9">
        <v>0</v>
      </c>
      <c r="J18" s="9">
        <v>2.0157683586170001E-2</v>
      </c>
      <c r="K18" s="9">
        <v>5.2773327473440001E-3</v>
      </c>
      <c r="L18" s="9">
        <v>7.1320004505440009E-3</v>
      </c>
      <c r="M18" s="9">
        <v>6.7984422803360001E-3</v>
      </c>
      <c r="N18" s="9">
        <v>1.6543351459789999E-2</v>
      </c>
      <c r="O18" s="9">
        <v>2.660740151754E-3</v>
      </c>
      <c r="P18" s="9">
        <v>8.2763991867929997E-3</v>
      </c>
      <c r="Q18" s="9">
        <v>0</v>
      </c>
      <c r="R18" s="9">
        <v>3.5015733254800001E-2</v>
      </c>
      <c r="S18" s="9">
        <v>0.14606683554739999</v>
      </c>
      <c r="T18" s="9">
        <v>0</v>
      </c>
      <c r="U18" s="9">
        <v>0</v>
      </c>
      <c r="V18" s="9">
        <v>6.6683063047049997E-3</v>
      </c>
      <c r="W18" s="9">
        <v>1.725917871931E-3</v>
      </c>
      <c r="X18" s="9">
        <v>6.2233494987420007E-2</v>
      </c>
      <c r="Y18" s="9">
        <v>0</v>
      </c>
      <c r="Z18" s="9">
        <v>0</v>
      </c>
      <c r="AA18" s="9">
        <v>0.2683900365379</v>
      </c>
      <c r="AB18" s="9">
        <v>4.5576626683199997E-3</v>
      </c>
      <c r="AC18" s="9">
        <v>6.1894349972760002E-3</v>
      </c>
      <c r="AD18" s="9">
        <v>0</v>
      </c>
      <c r="AE18" s="9">
        <v>0</v>
      </c>
      <c r="AF18" s="9">
        <v>3.1138991321719999E-2</v>
      </c>
      <c r="AG18" s="9">
        <v>7.8911954796300005E-2</v>
      </c>
      <c r="AH18" s="9">
        <v>0</v>
      </c>
      <c r="AI18" s="9">
        <v>0</v>
      </c>
      <c r="AJ18" s="9"/>
      <c r="AK18" s="9">
        <v>2.757038963636E-2</v>
      </c>
      <c r="AL18" s="9">
        <v>1.207713624475E-2</v>
      </c>
      <c r="AM18" s="9">
        <v>0</v>
      </c>
      <c r="AN18" s="9">
        <v>1.918483495965E-2</v>
      </c>
      <c r="AO18" s="9">
        <v>0</v>
      </c>
      <c r="AP18" s="9">
        <v>0</v>
      </c>
      <c r="AQ18" s="9">
        <v>0</v>
      </c>
      <c r="AR18" s="9">
        <v>0</v>
      </c>
      <c r="AS18" s="9">
        <v>0</v>
      </c>
      <c r="AT18" s="9">
        <v>1.8338794355899999E-2</v>
      </c>
      <c r="AU18" s="9">
        <v>3.8981839040230001E-3</v>
      </c>
      <c r="AV18" s="9">
        <v>7.2275595502870006E-3</v>
      </c>
      <c r="AW18" s="9">
        <v>4.1895495687790003E-2</v>
      </c>
      <c r="AX18" s="9">
        <v>1.447401624323E-2</v>
      </c>
      <c r="AY18" s="8"/>
    </row>
    <row r="19" spans="1:51">
      <c r="A19" s="31"/>
      <c r="B19" s="31"/>
      <c r="C19" s="10">
        <v>8</v>
      </c>
      <c r="D19" s="10">
        <v>3</v>
      </c>
      <c r="E19" s="10">
        <v>1</v>
      </c>
      <c r="F19" s="10">
        <v>1</v>
      </c>
      <c r="G19" s="10">
        <v>3</v>
      </c>
      <c r="H19" s="10">
        <v>1</v>
      </c>
      <c r="I19" s="10">
        <v>0</v>
      </c>
      <c r="J19" s="10">
        <v>2</v>
      </c>
      <c r="K19" s="10">
        <v>1</v>
      </c>
      <c r="L19" s="10">
        <v>2</v>
      </c>
      <c r="M19" s="10">
        <v>2</v>
      </c>
      <c r="N19" s="10">
        <v>6</v>
      </c>
      <c r="O19" s="10">
        <v>1</v>
      </c>
      <c r="P19" s="10">
        <v>1</v>
      </c>
      <c r="Q19" s="10">
        <v>0</v>
      </c>
      <c r="R19" s="10">
        <v>2</v>
      </c>
      <c r="S19" s="10">
        <v>2</v>
      </c>
      <c r="T19" s="10">
        <v>0</v>
      </c>
      <c r="U19" s="10">
        <v>0</v>
      </c>
      <c r="V19" s="10">
        <v>2</v>
      </c>
      <c r="W19" s="10">
        <v>1</v>
      </c>
      <c r="X19" s="10">
        <v>4</v>
      </c>
      <c r="Y19" s="10">
        <v>0</v>
      </c>
      <c r="Z19" s="10">
        <v>0</v>
      </c>
      <c r="AA19" s="10">
        <v>1</v>
      </c>
      <c r="AB19" s="10">
        <v>2</v>
      </c>
      <c r="AC19" s="10">
        <v>1</v>
      </c>
      <c r="AD19" s="10">
        <v>0</v>
      </c>
      <c r="AE19" s="10">
        <v>0</v>
      </c>
      <c r="AF19" s="10">
        <v>2</v>
      </c>
      <c r="AG19" s="10">
        <v>1</v>
      </c>
      <c r="AH19" s="10">
        <v>0</v>
      </c>
      <c r="AI19" s="10">
        <v>0</v>
      </c>
      <c r="AJ19" s="10">
        <v>0</v>
      </c>
      <c r="AK19" s="10">
        <v>2</v>
      </c>
      <c r="AL19" s="10">
        <v>3</v>
      </c>
      <c r="AM19" s="10">
        <v>0</v>
      </c>
      <c r="AN19" s="10">
        <v>4</v>
      </c>
      <c r="AO19" s="10">
        <v>0</v>
      </c>
      <c r="AP19" s="10">
        <v>0</v>
      </c>
      <c r="AQ19" s="10">
        <v>0</v>
      </c>
      <c r="AR19" s="10">
        <v>0</v>
      </c>
      <c r="AS19" s="10">
        <v>0</v>
      </c>
      <c r="AT19" s="10">
        <v>3</v>
      </c>
      <c r="AU19" s="10">
        <v>1</v>
      </c>
      <c r="AV19" s="10">
        <v>1</v>
      </c>
      <c r="AW19" s="10">
        <v>2</v>
      </c>
      <c r="AX19" s="10">
        <v>1</v>
      </c>
      <c r="AY19" s="8"/>
    </row>
    <row r="20" spans="1:51">
      <c r="A20" s="31"/>
      <c r="B20" s="31"/>
      <c r="C20" s="11" t="s">
        <v>97</v>
      </c>
      <c r="D20" s="11"/>
      <c r="E20" s="11"/>
      <c r="F20" s="11"/>
      <c r="G20" s="11"/>
      <c r="H20" s="11"/>
      <c r="I20" s="11"/>
      <c r="J20" s="11"/>
      <c r="K20" s="11"/>
      <c r="L20" s="11"/>
      <c r="M20" s="11"/>
      <c r="N20" s="11"/>
      <c r="O20" s="11"/>
      <c r="P20" s="11"/>
      <c r="Q20" s="11"/>
      <c r="R20" s="11"/>
      <c r="S20" s="12" t="s">
        <v>168</v>
      </c>
      <c r="T20" s="11" t="s">
        <v>97</v>
      </c>
      <c r="U20" s="11"/>
      <c r="V20" s="11"/>
      <c r="W20" s="11"/>
      <c r="X20" s="12" t="s">
        <v>151</v>
      </c>
      <c r="Y20" s="11"/>
      <c r="Z20" s="11"/>
      <c r="AA20" s="12" t="s">
        <v>110</v>
      </c>
      <c r="AB20" s="11"/>
      <c r="AC20" s="11"/>
      <c r="AD20" s="11"/>
      <c r="AE20" s="11"/>
      <c r="AF20" s="11"/>
      <c r="AG20" s="11"/>
      <c r="AH20" s="11" t="s">
        <v>97</v>
      </c>
      <c r="AI20" s="11"/>
      <c r="AJ20" s="11" t="s">
        <v>97</v>
      </c>
      <c r="AK20" s="11"/>
      <c r="AL20" s="11"/>
      <c r="AM20" s="11"/>
      <c r="AN20" s="11"/>
      <c r="AO20" s="11"/>
      <c r="AP20" s="11" t="s">
        <v>97</v>
      </c>
      <c r="AQ20" s="11"/>
      <c r="AR20" s="11"/>
      <c r="AS20" s="11"/>
      <c r="AT20" s="11"/>
      <c r="AU20" s="11"/>
      <c r="AV20" s="11"/>
      <c r="AW20" s="11"/>
      <c r="AX20" s="11"/>
      <c r="AY20" s="8"/>
    </row>
    <row r="21" spans="1:51">
      <c r="A21" s="31"/>
      <c r="B21" s="30" t="s">
        <v>142</v>
      </c>
      <c r="C21" s="9">
        <v>2.6006966986769998E-2</v>
      </c>
      <c r="D21" s="9">
        <v>2.12602853243E-2</v>
      </c>
      <c r="E21" s="9">
        <v>8.2628399032800004E-3</v>
      </c>
      <c r="F21" s="9">
        <v>1.3535772841799999E-2</v>
      </c>
      <c r="G21" s="9">
        <v>7.1804500130070004E-2</v>
      </c>
      <c r="H21" s="9">
        <v>0.103914084255</v>
      </c>
      <c r="I21" s="9">
        <v>1.6290507234229999E-2</v>
      </c>
      <c r="J21" s="9">
        <v>2.0157683586170001E-2</v>
      </c>
      <c r="K21" s="9">
        <v>1.542023336221E-2</v>
      </c>
      <c r="L21" s="9">
        <v>1.207547593636E-2</v>
      </c>
      <c r="M21" s="9">
        <v>1.5397151051000001E-2</v>
      </c>
      <c r="N21" s="9">
        <v>3.6975009001569997E-2</v>
      </c>
      <c r="O21" s="9">
        <v>5.9537833627780002E-3</v>
      </c>
      <c r="P21" s="9">
        <v>8.2763991867929997E-3</v>
      </c>
      <c r="Q21" s="9">
        <v>1.367213029017E-2</v>
      </c>
      <c r="R21" s="9">
        <v>0.1381280409848</v>
      </c>
      <c r="S21" s="9">
        <v>0.14606683554739999</v>
      </c>
      <c r="T21" s="9">
        <v>0</v>
      </c>
      <c r="U21" s="9">
        <v>0</v>
      </c>
      <c r="V21" s="9">
        <v>1.047768205852E-2</v>
      </c>
      <c r="W21" s="9">
        <v>4.14620561889E-3</v>
      </c>
      <c r="X21" s="9">
        <v>0.15787079525469999</v>
      </c>
      <c r="Y21" s="9">
        <v>5.3430555157240003E-2</v>
      </c>
      <c r="Z21" s="9">
        <v>0</v>
      </c>
      <c r="AA21" s="9">
        <v>0.2683900365379</v>
      </c>
      <c r="AB21" s="9">
        <v>2.1498240186760002E-2</v>
      </c>
      <c r="AC21" s="9">
        <v>3.1016351591620001E-2</v>
      </c>
      <c r="AD21" s="9">
        <v>0</v>
      </c>
      <c r="AE21" s="9">
        <v>0</v>
      </c>
      <c r="AF21" s="9">
        <v>5.2186855361599997E-2</v>
      </c>
      <c r="AG21" s="9">
        <v>7.8911954796300005E-2</v>
      </c>
      <c r="AH21" s="9">
        <v>0</v>
      </c>
      <c r="AI21" s="9">
        <v>0</v>
      </c>
      <c r="AJ21" s="9"/>
      <c r="AK21" s="9">
        <v>2.757038963636E-2</v>
      </c>
      <c r="AL21" s="9">
        <v>2.0398291329320001E-2</v>
      </c>
      <c r="AM21" s="9">
        <v>0</v>
      </c>
      <c r="AN21" s="9">
        <v>1.918483495965E-2</v>
      </c>
      <c r="AO21" s="9">
        <v>4.3400587455590001E-2</v>
      </c>
      <c r="AP21" s="9">
        <v>0</v>
      </c>
      <c r="AQ21" s="9">
        <v>0</v>
      </c>
      <c r="AR21" s="9">
        <v>0</v>
      </c>
      <c r="AS21" s="9">
        <v>0</v>
      </c>
      <c r="AT21" s="9">
        <v>5.690451323292E-2</v>
      </c>
      <c r="AU21" s="9">
        <v>1.5970242237370001E-2</v>
      </c>
      <c r="AV21" s="9">
        <v>2.1676911178120001E-2</v>
      </c>
      <c r="AW21" s="9">
        <v>4.1895495687790003E-2</v>
      </c>
      <c r="AX21" s="9">
        <v>1.447401624323E-2</v>
      </c>
      <c r="AY21" s="8"/>
    </row>
    <row r="22" spans="1:51">
      <c r="A22" s="31"/>
      <c r="B22" s="31"/>
      <c r="C22" s="10">
        <v>13</v>
      </c>
      <c r="D22" s="10">
        <v>3</v>
      </c>
      <c r="E22" s="10">
        <v>2</v>
      </c>
      <c r="F22" s="10">
        <v>3</v>
      </c>
      <c r="G22" s="10">
        <v>5</v>
      </c>
      <c r="H22" s="10">
        <v>2</v>
      </c>
      <c r="I22" s="10">
        <v>2</v>
      </c>
      <c r="J22" s="10">
        <v>2</v>
      </c>
      <c r="K22" s="10">
        <v>2</v>
      </c>
      <c r="L22" s="10">
        <v>3</v>
      </c>
      <c r="M22" s="10">
        <v>4</v>
      </c>
      <c r="N22" s="10">
        <v>9</v>
      </c>
      <c r="O22" s="10">
        <v>2</v>
      </c>
      <c r="P22" s="10">
        <v>1</v>
      </c>
      <c r="Q22" s="10">
        <v>1</v>
      </c>
      <c r="R22" s="10">
        <v>5</v>
      </c>
      <c r="S22" s="10">
        <v>2</v>
      </c>
      <c r="T22" s="10">
        <v>0</v>
      </c>
      <c r="U22" s="10">
        <v>0</v>
      </c>
      <c r="V22" s="10">
        <v>3</v>
      </c>
      <c r="W22" s="10">
        <v>2</v>
      </c>
      <c r="X22" s="10">
        <v>6</v>
      </c>
      <c r="Y22" s="10">
        <v>1</v>
      </c>
      <c r="Z22" s="10">
        <v>0</v>
      </c>
      <c r="AA22" s="10">
        <v>1</v>
      </c>
      <c r="AB22" s="10">
        <v>4</v>
      </c>
      <c r="AC22" s="10">
        <v>3</v>
      </c>
      <c r="AD22" s="10">
        <v>0</v>
      </c>
      <c r="AE22" s="10">
        <v>0</v>
      </c>
      <c r="AF22" s="10">
        <v>3</v>
      </c>
      <c r="AG22" s="10">
        <v>1</v>
      </c>
      <c r="AH22" s="10">
        <v>0</v>
      </c>
      <c r="AI22" s="10">
        <v>0</v>
      </c>
      <c r="AJ22" s="10">
        <v>0</v>
      </c>
      <c r="AK22" s="10">
        <v>2</v>
      </c>
      <c r="AL22" s="10">
        <v>5</v>
      </c>
      <c r="AM22" s="10">
        <v>0</v>
      </c>
      <c r="AN22" s="10">
        <v>4</v>
      </c>
      <c r="AO22" s="10">
        <v>3</v>
      </c>
      <c r="AP22" s="10">
        <v>0</v>
      </c>
      <c r="AQ22" s="10">
        <v>0</v>
      </c>
      <c r="AR22" s="10">
        <v>0</v>
      </c>
      <c r="AS22" s="10">
        <v>0</v>
      </c>
      <c r="AT22" s="10">
        <v>5</v>
      </c>
      <c r="AU22" s="10">
        <v>3</v>
      </c>
      <c r="AV22" s="10">
        <v>2</v>
      </c>
      <c r="AW22" s="10">
        <v>2</v>
      </c>
      <c r="AX22" s="10">
        <v>1</v>
      </c>
      <c r="AY22" s="8"/>
    </row>
    <row r="23" spans="1:51">
      <c r="A23" s="31"/>
      <c r="B23" s="31"/>
      <c r="C23" s="11" t="s">
        <v>97</v>
      </c>
      <c r="D23" s="11"/>
      <c r="E23" s="11"/>
      <c r="F23" s="11"/>
      <c r="G23" s="12" t="s">
        <v>106</v>
      </c>
      <c r="H23" s="11"/>
      <c r="I23" s="11"/>
      <c r="J23" s="11"/>
      <c r="K23" s="11"/>
      <c r="L23" s="11"/>
      <c r="M23" s="11"/>
      <c r="N23" s="11"/>
      <c r="O23" s="11"/>
      <c r="P23" s="11"/>
      <c r="Q23" s="11"/>
      <c r="R23" s="12" t="s">
        <v>153</v>
      </c>
      <c r="S23" s="12" t="s">
        <v>153</v>
      </c>
      <c r="T23" s="11" t="s">
        <v>97</v>
      </c>
      <c r="U23" s="11"/>
      <c r="V23" s="11"/>
      <c r="W23" s="11"/>
      <c r="X23" s="12" t="s">
        <v>110</v>
      </c>
      <c r="Y23" s="11"/>
      <c r="Z23" s="11"/>
      <c r="AA23" s="12" t="s">
        <v>110</v>
      </c>
      <c r="AB23" s="11"/>
      <c r="AC23" s="11"/>
      <c r="AD23" s="11"/>
      <c r="AE23" s="11"/>
      <c r="AF23" s="11"/>
      <c r="AG23" s="11"/>
      <c r="AH23" s="11" t="s">
        <v>97</v>
      </c>
      <c r="AI23" s="11"/>
      <c r="AJ23" s="11" t="s">
        <v>97</v>
      </c>
      <c r="AK23" s="11"/>
      <c r="AL23" s="11"/>
      <c r="AM23" s="11"/>
      <c r="AN23" s="11"/>
      <c r="AO23" s="11"/>
      <c r="AP23" s="11" t="s">
        <v>97</v>
      </c>
      <c r="AQ23" s="11"/>
      <c r="AR23" s="11"/>
      <c r="AS23" s="11"/>
      <c r="AT23" s="11"/>
      <c r="AU23" s="11"/>
      <c r="AV23" s="11"/>
      <c r="AW23" s="11"/>
      <c r="AX23" s="11"/>
      <c r="AY23" s="8"/>
    </row>
    <row r="24" spans="1:51">
      <c r="A24" s="31"/>
      <c r="B24" s="30" t="s">
        <v>30</v>
      </c>
      <c r="C24" s="9">
        <v>1</v>
      </c>
      <c r="D24" s="9">
        <v>1</v>
      </c>
      <c r="E24" s="9">
        <v>1</v>
      </c>
      <c r="F24" s="9">
        <v>1</v>
      </c>
      <c r="G24" s="9">
        <v>1</v>
      </c>
      <c r="H24" s="9">
        <v>1</v>
      </c>
      <c r="I24" s="9">
        <v>1</v>
      </c>
      <c r="J24" s="9">
        <v>1</v>
      </c>
      <c r="K24" s="9">
        <v>1</v>
      </c>
      <c r="L24" s="9">
        <v>1</v>
      </c>
      <c r="M24" s="9">
        <v>1</v>
      </c>
      <c r="N24" s="9">
        <v>1</v>
      </c>
      <c r="O24" s="9">
        <v>1</v>
      </c>
      <c r="P24" s="9">
        <v>1</v>
      </c>
      <c r="Q24" s="9">
        <v>1</v>
      </c>
      <c r="R24" s="9">
        <v>1</v>
      </c>
      <c r="S24" s="9">
        <v>1</v>
      </c>
      <c r="T24" s="9">
        <v>1</v>
      </c>
      <c r="U24" s="9">
        <v>1</v>
      </c>
      <c r="V24" s="9">
        <v>1</v>
      </c>
      <c r="W24" s="9">
        <v>1</v>
      </c>
      <c r="X24" s="9">
        <v>1</v>
      </c>
      <c r="Y24" s="9">
        <v>1</v>
      </c>
      <c r="Z24" s="9">
        <v>1</v>
      </c>
      <c r="AA24" s="9">
        <v>1</v>
      </c>
      <c r="AB24" s="9">
        <v>1</v>
      </c>
      <c r="AC24" s="9">
        <v>1</v>
      </c>
      <c r="AD24" s="9">
        <v>1</v>
      </c>
      <c r="AE24" s="9">
        <v>1</v>
      </c>
      <c r="AF24" s="9">
        <v>1</v>
      </c>
      <c r="AG24" s="9">
        <v>1</v>
      </c>
      <c r="AH24" s="9">
        <v>1</v>
      </c>
      <c r="AI24" s="9">
        <v>1</v>
      </c>
      <c r="AJ24" s="9"/>
      <c r="AK24" s="9">
        <v>1</v>
      </c>
      <c r="AL24" s="9">
        <v>1</v>
      </c>
      <c r="AM24" s="9">
        <v>1</v>
      </c>
      <c r="AN24" s="9">
        <v>1</v>
      </c>
      <c r="AO24" s="9">
        <v>1</v>
      </c>
      <c r="AP24" s="9">
        <v>1</v>
      </c>
      <c r="AQ24" s="9">
        <v>1</v>
      </c>
      <c r="AR24" s="9">
        <v>1</v>
      </c>
      <c r="AS24" s="9">
        <v>1</v>
      </c>
      <c r="AT24" s="9">
        <v>1</v>
      </c>
      <c r="AU24" s="9">
        <v>1</v>
      </c>
      <c r="AV24" s="9">
        <v>1</v>
      </c>
      <c r="AW24" s="9">
        <v>1</v>
      </c>
      <c r="AX24" s="9">
        <v>1</v>
      </c>
      <c r="AY24" s="8"/>
    </row>
    <row r="25" spans="1:51">
      <c r="A25" s="31"/>
      <c r="B25" s="31"/>
      <c r="C25" s="10">
        <v>518</v>
      </c>
      <c r="D25" s="10">
        <v>123</v>
      </c>
      <c r="E25" s="10">
        <v>141</v>
      </c>
      <c r="F25" s="10">
        <v>142</v>
      </c>
      <c r="G25" s="10">
        <v>112</v>
      </c>
      <c r="H25" s="10">
        <v>26</v>
      </c>
      <c r="I25" s="10">
        <v>78</v>
      </c>
      <c r="J25" s="10">
        <v>89</v>
      </c>
      <c r="K25" s="10">
        <v>118</v>
      </c>
      <c r="L25" s="10">
        <v>172</v>
      </c>
      <c r="M25" s="10">
        <v>183</v>
      </c>
      <c r="N25" s="10">
        <v>312</v>
      </c>
      <c r="O25" s="10">
        <v>230</v>
      </c>
      <c r="P25" s="10">
        <v>84</v>
      </c>
      <c r="Q25" s="10">
        <v>80</v>
      </c>
      <c r="R25" s="10">
        <v>56</v>
      </c>
      <c r="S25" s="10">
        <v>14</v>
      </c>
      <c r="T25" s="10">
        <v>1</v>
      </c>
      <c r="U25" s="10">
        <v>4</v>
      </c>
      <c r="V25" s="10">
        <v>199</v>
      </c>
      <c r="W25" s="10">
        <v>214</v>
      </c>
      <c r="X25" s="10">
        <v>57</v>
      </c>
      <c r="Y25" s="10">
        <v>22</v>
      </c>
      <c r="Z25" s="10">
        <v>3</v>
      </c>
      <c r="AA25" s="10">
        <v>4</v>
      </c>
      <c r="AB25" s="10">
        <v>306</v>
      </c>
      <c r="AC25" s="10">
        <v>52</v>
      </c>
      <c r="AD25" s="10">
        <v>6</v>
      </c>
      <c r="AE25" s="10">
        <v>15</v>
      </c>
      <c r="AF25" s="10">
        <v>41</v>
      </c>
      <c r="AG25" s="10">
        <v>11</v>
      </c>
      <c r="AH25" s="10">
        <v>1</v>
      </c>
      <c r="AI25" s="10">
        <v>2</v>
      </c>
      <c r="AJ25" s="10">
        <v>0</v>
      </c>
      <c r="AK25" s="10">
        <v>73</v>
      </c>
      <c r="AL25" s="10">
        <v>202</v>
      </c>
      <c r="AM25" s="10">
        <v>15</v>
      </c>
      <c r="AN25" s="10">
        <v>145</v>
      </c>
      <c r="AO25" s="10">
        <v>123</v>
      </c>
      <c r="AP25" s="10">
        <v>1</v>
      </c>
      <c r="AQ25" s="10">
        <v>11</v>
      </c>
      <c r="AR25" s="10">
        <v>6</v>
      </c>
      <c r="AS25" s="10">
        <v>108</v>
      </c>
      <c r="AT25" s="10">
        <v>141</v>
      </c>
      <c r="AU25" s="10">
        <v>117</v>
      </c>
      <c r="AV25" s="10">
        <v>47</v>
      </c>
      <c r="AW25" s="10">
        <v>43</v>
      </c>
      <c r="AX25" s="10">
        <v>56</v>
      </c>
      <c r="AY25" s="8"/>
    </row>
    <row r="26" spans="1:51">
      <c r="A26" s="31"/>
      <c r="B26" s="31"/>
      <c r="C26" s="11" t="s">
        <v>97</v>
      </c>
      <c r="D26" s="11" t="s">
        <v>97</v>
      </c>
      <c r="E26" s="11" t="s">
        <v>97</v>
      </c>
      <c r="F26" s="11" t="s">
        <v>97</v>
      </c>
      <c r="G26" s="11" t="s">
        <v>97</v>
      </c>
      <c r="H26" s="11" t="s">
        <v>97</v>
      </c>
      <c r="I26" s="11" t="s">
        <v>97</v>
      </c>
      <c r="J26" s="11" t="s">
        <v>97</v>
      </c>
      <c r="K26" s="11" t="s">
        <v>97</v>
      </c>
      <c r="L26" s="11" t="s">
        <v>97</v>
      </c>
      <c r="M26" s="11" t="s">
        <v>97</v>
      </c>
      <c r="N26" s="11" t="s">
        <v>97</v>
      </c>
      <c r="O26" s="11" t="s">
        <v>97</v>
      </c>
      <c r="P26" s="11" t="s">
        <v>97</v>
      </c>
      <c r="Q26" s="11" t="s">
        <v>97</v>
      </c>
      <c r="R26" s="11" t="s">
        <v>97</v>
      </c>
      <c r="S26" s="11" t="s">
        <v>97</v>
      </c>
      <c r="T26" s="11" t="s">
        <v>97</v>
      </c>
      <c r="U26" s="11" t="s">
        <v>97</v>
      </c>
      <c r="V26" s="11" t="s">
        <v>97</v>
      </c>
      <c r="W26" s="11" t="s">
        <v>97</v>
      </c>
      <c r="X26" s="11" t="s">
        <v>97</v>
      </c>
      <c r="Y26" s="11" t="s">
        <v>97</v>
      </c>
      <c r="Z26" s="11" t="s">
        <v>97</v>
      </c>
      <c r="AA26" s="11" t="s">
        <v>97</v>
      </c>
      <c r="AB26" s="11" t="s">
        <v>97</v>
      </c>
      <c r="AC26" s="11" t="s">
        <v>97</v>
      </c>
      <c r="AD26" s="11" t="s">
        <v>97</v>
      </c>
      <c r="AE26" s="11" t="s">
        <v>97</v>
      </c>
      <c r="AF26" s="11" t="s">
        <v>97</v>
      </c>
      <c r="AG26" s="11" t="s">
        <v>97</v>
      </c>
      <c r="AH26" s="11" t="s">
        <v>97</v>
      </c>
      <c r="AI26" s="11" t="s">
        <v>97</v>
      </c>
      <c r="AJ26" s="11" t="s">
        <v>97</v>
      </c>
      <c r="AK26" s="11" t="s">
        <v>97</v>
      </c>
      <c r="AL26" s="11" t="s">
        <v>97</v>
      </c>
      <c r="AM26" s="11" t="s">
        <v>97</v>
      </c>
      <c r="AN26" s="11" t="s">
        <v>97</v>
      </c>
      <c r="AO26" s="11" t="s">
        <v>97</v>
      </c>
      <c r="AP26" s="11" t="s">
        <v>97</v>
      </c>
      <c r="AQ26" s="11" t="s">
        <v>97</v>
      </c>
      <c r="AR26" s="11" t="s">
        <v>97</v>
      </c>
      <c r="AS26" s="11" t="s">
        <v>97</v>
      </c>
      <c r="AT26" s="11" t="s">
        <v>97</v>
      </c>
      <c r="AU26" s="11" t="s">
        <v>97</v>
      </c>
      <c r="AV26" s="11" t="s">
        <v>97</v>
      </c>
      <c r="AW26" s="11" t="s">
        <v>97</v>
      </c>
      <c r="AX26" s="11" t="s">
        <v>97</v>
      </c>
      <c r="AY26" s="8"/>
    </row>
    <row r="27" spans="1:51" s="17" customFormat="1" ht="15" customHeight="1" thickBot="1">
      <c r="A27" s="33" t="s">
        <v>113</v>
      </c>
      <c r="B27" s="34"/>
      <c r="C27" s="18">
        <v>4.3051306867473862</v>
      </c>
      <c r="D27" s="18">
        <v>8.8360030667892069</v>
      </c>
      <c r="E27" s="18">
        <v>8.2527036730627596</v>
      </c>
      <c r="F27" s="18">
        <v>8.2235907750324149</v>
      </c>
      <c r="G27" s="18">
        <v>9.2597869573640654</v>
      </c>
      <c r="H27" s="18">
        <v>19.219221081257551</v>
      </c>
      <c r="I27" s="18">
        <v>11.09603012535541</v>
      </c>
      <c r="J27" s="18">
        <v>10.38767450533267</v>
      </c>
      <c r="K27" s="18">
        <v>9.0212794046888192</v>
      </c>
      <c r="L27" s="18">
        <v>7.472004005367066</v>
      </c>
      <c r="M27" s="18">
        <v>7.2439289500434532</v>
      </c>
      <c r="N27" s="18">
        <v>5.5475822781187629</v>
      </c>
      <c r="O27" s="18">
        <v>6.4614353595695002</v>
      </c>
      <c r="P27" s="18">
        <v>10.6923807865541</v>
      </c>
      <c r="Q27" s="18">
        <v>10.956444558452869</v>
      </c>
      <c r="R27" s="18">
        <v>13.095560761665549</v>
      </c>
      <c r="S27" s="18">
        <v>26.191488210155281</v>
      </c>
      <c r="T27" s="18" t="s">
        <v>114</v>
      </c>
      <c r="U27" s="18" t="s">
        <v>114</v>
      </c>
      <c r="V27" s="18">
        <v>6.9465772892809596</v>
      </c>
      <c r="W27" s="18">
        <v>6.6986664285501716</v>
      </c>
      <c r="X27" s="18">
        <v>12.98017479569519</v>
      </c>
      <c r="Y27" s="18">
        <v>20.893523946548999</v>
      </c>
      <c r="Z27" s="18" t="s">
        <v>114</v>
      </c>
      <c r="AA27" s="18" t="s">
        <v>114</v>
      </c>
      <c r="AB27" s="18">
        <v>5.6017175194630084</v>
      </c>
      <c r="AC27" s="18">
        <v>13.58992377276855</v>
      </c>
      <c r="AD27" s="18" t="s">
        <v>114</v>
      </c>
      <c r="AE27" s="18">
        <v>25.30337311190863</v>
      </c>
      <c r="AF27" s="18">
        <v>15.304824596538021</v>
      </c>
      <c r="AG27" s="18">
        <v>29.548013274685111</v>
      </c>
      <c r="AH27" s="18" t="s">
        <v>114</v>
      </c>
      <c r="AI27" s="18" t="s">
        <v>114</v>
      </c>
      <c r="AJ27" s="18" t="s">
        <v>114</v>
      </c>
      <c r="AK27" s="18">
        <v>11.469757140955609</v>
      </c>
      <c r="AL27" s="18">
        <v>6.8947939404235417</v>
      </c>
      <c r="AM27" s="18">
        <v>25.30337311190863</v>
      </c>
      <c r="AN27" s="18">
        <v>8.1380663700928899</v>
      </c>
      <c r="AO27" s="18">
        <v>8.8360030667892069</v>
      </c>
      <c r="AP27" s="18" t="s">
        <v>114</v>
      </c>
      <c r="AQ27" s="18">
        <v>29.548013274685111</v>
      </c>
      <c r="AR27" s="18" t="s">
        <v>114</v>
      </c>
      <c r="AS27" s="18">
        <v>9.4297180519345822</v>
      </c>
      <c r="AT27" s="18">
        <v>8.2527036730627596</v>
      </c>
      <c r="AU27" s="18">
        <v>9.0597528740147322</v>
      </c>
      <c r="AV27" s="18">
        <v>14.294549978506531</v>
      </c>
      <c r="AW27" s="18">
        <v>14.944650662952659</v>
      </c>
      <c r="AX27" s="18">
        <v>13.095560761665549</v>
      </c>
      <c r="AY27" s="8"/>
    </row>
    <row r="28" spans="1:51" ht="15.75" customHeight="1" thickTop="1">
      <c r="A28" s="13" t="s">
        <v>253</v>
      </c>
      <c r="B28" s="14"/>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row>
    <row r="29" spans="1:51">
      <c r="A29" s="16" t="s">
        <v>115</v>
      </c>
    </row>
  </sheetData>
  <mergeCells count="20">
    <mergeCell ref="AR3:AX3"/>
    <mergeCell ref="V3:AA3"/>
    <mergeCell ref="AB3:AK3"/>
    <mergeCell ref="AV2:AX2"/>
    <mergeCell ref="A2:C2"/>
    <mergeCell ref="A3:B5"/>
    <mergeCell ref="D3:G3"/>
    <mergeCell ref="H3:L3"/>
    <mergeCell ref="M3:N3"/>
    <mergeCell ref="O3:U3"/>
    <mergeCell ref="AL3:AQ3"/>
    <mergeCell ref="B21:B23"/>
    <mergeCell ref="B24:B26"/>
    <mergeCell ref="A6:A26"/>
    <mergeCell ref="A27:B27"/>
    <mergeCell ref="B6:B8"/>
    <mergeCell ref="B9:B11"/>
    <mergeCell ref="B12:B14"/>
    <mergeCell ref="B15:B17"/>
    <mergeCell ref="B18:B20"/>
  </mergeCells>
  <hyperlinks>
    <hyperlink ref="A1" location="'TOC'!A1:A1" display="Back to TOC" xr:uid="{00000000-0004-0000-42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AY23"/>
  <sheetViews>
    <sheetView workbookViewId="0">
      <pane xSplit="2" topLeftCell="C1" activePane="topRight" state="frozen"/>
      <selection pane="topRight" activeCell="A3" sqref="A3:B5"/>
    </sheetView>
  </sheetViews>
  <sheetFormatPr baseColWidth="10" defaultColWidth="8.83203125" defaultRowHeight="15"/>
  <cols>
    <col min="1" max="1" width="50" style="19" bestFit="1"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7" t="s">
        <v>366</v>
      </c>
      <c r="B2" s="31"/>
      <c r="C2" s="31"/>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6" t="s">
        <v>254</v>
      </c>
      <c r="AW2" s="31"/>
      <c r="AX2" s="31"/>
      <c r="AY2" s="8"/>
    </row>
    <row r="3" spans="1:51" ht="37" customHeight="1">
      <c r="A3" s="38"/>
      <c r="B3" s="31"/>
      <c r="C3" s="20" t="s">
        <v>30</v>
      </c>
      <c r="D3" s="35" t="s">
        <v>31</v>
      </c>
      <c r="E3" s="31"/>
      <c r="F3" s="31"/>
      <c r="G3" s="31"/>
      <c r="H3" s="35" t="s">
        <v>32</v>
      </c>
      <c r="I3" s="31"/>
      <c r="J3" s="31"/>
      <c r="K3" s="31"/>
      <c r="L3" s="31"/>
      <c r="M3" s="35" t="s">
        <v>33</v>
      </c>
      <c r="N3" s="31"/>
      <c r="O3" s="35" t="s">
        <v>34</v>
      </c>
      <c r="P3" s="31"/>
      <c r="Q3" s="31"/>
      <c r="R3" s="31"/>
      <c r="S3" s="31"/>
      <c r="T3" s="31"/>
      <c r="U3" s="31"/>
      <c r="V3" s="35" t="s">
        <v>35</v>
      </c>
      <c r="W3" s="31"/>
      <c r="X3" s="31"/>
      <c r="Y3" s="31"/>
      <c r="Z3" s="31"/>
      <c r="AA3" s="31"/>
      <c r="AB3" s="35" t="s">
        <v>36</v>
      </c>
      <c r="AC3" s="31"/>
      <c r="AD3" s="31"/>
      <c r="AE3" s="31"/>
      <c r="AF3" s="31"/>
      <c r="AG3" s="31"/>
      <c r="AH3" s="31"/>
      <c r="AI3" s="31"/>
      <c r="AJ3" s="31"/>
      <c r="AK3" s="31"/>
      <c r="AL3" s="35" t="s">
        <v>37</v>
      </c>
      <c r="AM3" s="31"/>
      <c r="AN3" s="31"/>
      <c r="AO3" s="31"/>
      <c r="AP3" s="31"/>
      <c r="AQ3" s="31"/>
      <c r="AR3" s="35" t="s">
        <v>38</v>
      </c>
      <c r="AS3" s="31"/>
      <c r="AT3" s="31"/>
      <c r="AU3" s="31"/>
      <c r="AV3" s="31"/>
      <c r="AW3" s="31"/>
      <c r="AX3" s="31"/>
      <c r="AY3" s="8"/>
    </row>
    <row r="4" spans="1:51" ht="16" customHeight="1">
      <c r="A4" s="31"/>
      <c r="B4" s="31"/>
      <c r="C4" s="21" t="s">
        <v>39</v>
      </c>
      <c r="D4" s="21" t="s">
        <v>39</v>
      </c>
      <c r="E4" s="21" t="s">
        <v>40</v>
      </c>
      <c r="F4" s="21" t="s">
        <v>41</v>
      </c>
      <c r="G4" s="21" t="s">
        <v>42</v>
      </c>
      <c r="H4" s="21" t="s">
        <v>39</v>
      </c>
      <c r="I4" s="21" t="s">
        <v>40</v>
      </c>
      <c r="J4" s="21" t="s">
        <v>41</v>
      </c>
      <c r="K4" s="21" t="s">
        <v>42</v>
      </c>
      <c r="L4" s="21" t="s">
        <v>43</v>
      </c>
      <c r="M4" s="21" t="s">
        <v>39</v>
      </c>
      <c r="N4" s="21" t="s">
        <v>40</v>
      </c>
      <c r="O4" s="21" t="s">
        <v>39</v>
      </c>
      <c r="P4" s="21" t="s">
        <v>40</v>
      </c>
      <c r="Q4" s="21" t="s">
        <v>41</v>
      </c>
      <c r="R4" s="21" t="s">
        <v>42</v>
      </c>
      <c r="S4" s="21" t="s">
        <v>43</v>
      </c>
      <c r="T4" s="21" t="s">
        <v>44</v>
      </c>
      <c r="U4" s="21" t="s">
        <v>45</v>
      </c>
      <c r="V4" s="21" t="s">
        <v>39</v>
      </c>
      <c r="W4" s="21" t="s">
        <v>40</v>
      </c>
      <c r="X4" s="21" t="s">
        <v>41</v>
      </c>
      <c r="Y4" s="21" t="s">
        <v>42</v>
      </c>
      <c r="Z4" s="21" t="s">
        <v>43</v>
      </c>
      <c r="AA4" s="21" t="s">
        <v>44</v>
      </c>
      <c r="AB4" s="21" t="s">
        <v>39</v>
      </c>
      <c r="AC4" s="21" t="s">
        <v>40</v>
      </c>
      <c r="AD4" s="21" t="s">
        <v>41</v>
      </c>
      <c r="AE4" s="21" t="s">
        <v>42</v>
      </c>
      <c r="AF4" s="21" t="s">
        <v>43</v>
      </c>
      <c r="AG4" s="21" t="s">
        <v>44</v>
      </c>
      <c r="AH4" s="21" t="s">
        <v>45</v>
      </c>
      <c r="AI4" s="21" t="s">
        <v>46</v>
      </c>
      <c r="AJ4" s="21" t="s">
        <v>47</v>
      </c>
      <c r="AK4" s="21" t="s">
        <v>48</v>
      </c>
      <c r="AL4" s="21" t="s">
        <v>39</v>
      </c>
      <c r="AM4" s="21" t="s">
        <v>40</v>
      </c>
      <c r="AN4" s="21" t="s">
        <v>41</v>
      </c>
      <c r="AO4" s="21" t="s">
        <v>42</v>
      </c>
      <c r="AP4" s="21" t="s">
        <v>43</v>
      </c>
      <c r="AQ4" s="21" t="s">
        <v>44</v>
      </c>
      <c r="AR4" s="21" t="s">
        <v>39</v>
      </c>
      <c r="AS4" s="21" t="s">
        <v>40</v>
      </c>
      <c r="AT4" s="21" t="s">
        <v>41</v>
      </c>
      <c r="AU4" s="21" t="s">
        <v>42</v>
      </c>
      <c r="AV4" s="21" t="s">
        <v>43</v>
      </c>
      <c r="AW4" s="21" t="s">
        <v>44</v>
      </c>
      <c r="AX4" s="21" t="s">
        <v>45</v>
      </c>
      <c r="AY4" s="8"/>
    </row>
    <row r="5" spans="1:51" ht="34.5" customHeight="1">
      <c r="A5" s="31"/>
      <c r="B5" s="31"/>
      <c r="C5" s="20" t="s">
        <v>49</v>
      </c>
      <c r="D5" s="20" t="s">
        <v>50</v>
      </c>
      <c r="E5" s="20" t="s">
        <v>51</v>
      </c>
      <c r="F5" s="20" t="s">
        <v>52</v>
      </c>
      <c r="G5" s="20" t="s">
        <v>53</v>
      </c>
      <c r="H5" s="20" t="s">
        <v>54</v>
      </c>
      <c r="I5" s="20" t="s">
        <v>55</v>
      </c>
      <c r="J5" s="20" t="s">
        <v>56</v>
      </c>
      <c r="K5" s="20" t="s">
        <v>57</v>
      </c>
      <c r="L5" s="20" t="s">
        <v>58</v>
      </c>
      <c r="M5" s="20" t="s">
        <v>59</v>
      </c>
      <c r="N5" s="20" t="s">
        <v>60</v>
      </c>
      <c r="O5" s="20" t="s">
        <v>61</v>
      </c>
      <c r="P5" s="20" t="s">
        <v>62</v>
      </c>
      <c r="Q5" s="20" t="s">
        <v>63</v>
      </c>
      <c r="R5" s="20" t="s">
        <v>64</v>
      </c>
      <c r="S5" s="20" t="s">
        <v>65</v>
      </c>
      <c r="T5" s="20" t="s">
        <v>66</v>
      </c>
      <c r="U5" s="20" t="s">
        <v>67</v>
      </c>
      <c r="V5" s="20" t="s">
        <v>68</v>
      </c>
      <c r="W5" s="20" t="s">
        <v>69</v>
      </c>
      <c r="X5" s="20" t="s">
        <v>70</v>
      </c>
      <c r="Y5" s="20" t="s">
        <v>71</v>
      </c>
      <c r="Z5" s="20" t="s">
        <v>72</v>
      </c>
      <c r="AA5" s="20" t="s">
        <v>73</v>
      </c>
      <c r="AB5" s="20" t="s">
        <v>74</v>
      </c>
      <c r="AC5" s="20" t="s">
        <v>75</v>
      </c>
      <c r="AD5" s="20" t="s">
        <v>76</v>
      </c>
      <c r="AE5" s="20" t="s">
        <v>77</v>
      </c>
      <c r="AF5" s="20" t="s">
        <v>78</v>
      </c>
      <c r="AG5" s="20" t="s">
        <v>79</v>
      </c>
      <c r="AH5" s="20" t="s">
        <v>80</v>
      </c>
      <c r="AI5" s="20" t="s">
        <v>81</v>
      </c>
      <c r="AJ5" s="20" t="s">
        <v>82</v>
      </c>
      <c r="AK5" s="20" t="s">
        <v>83</v>
      </c>
      <c r="AL5" s="20" t="s">
        <v>84</v>
      </c>
      <c r="AM5" s="20" t="s">
        <v>85</v>
      </c>
      <c r="AN5" s="20" t="s">
        <v>86</v>
      </c>
      <c r="AO5" s="20" t="s">
        <v>87</v>
      </c>
      <c r="AP5" s="20" t="s">
        <v>88</v>
      </c>
      <c r="AQ5" s="20" t="s">
        <v>89</v>
      </c>
      <c r="AR5" s="20" t="s">
        <v>90</v>
      </c>
      <c r="AS5" s="20" t="s">
        <v>91</v>
      </c>
      <c r="AT5" s="20" t="s">
        <v>92</v>
      </c>
      <c r="AU5" s="20" t="s">
        <v>93</v>
      </c>
      <c r="AV5" s="20" t="s">
        <v>94</v>
      </c>
      <c r="AW5" s="20" t="s">
        <v>95</v>
      </c>
      <c r="AX5" s="20" t="s">
        <v>96</v>
      </c>
      <c r="AY5" s="8"/>
    </row>
    <row r="6" spans="1:51">
      <c r="A6" s="32" t="s">
        <v>255</v>
      </c>
      <c r="B6" s="30" t="s">
        <v>256</v>
      </c>
      <c r="C6" s="9">
        <v>0.20980303866489999</v>
      </c>
      <c r="D6" s="9">
        <v>0.2261407018023</v>
      </c>
      <c r="E6" s="9">
        <v>0.17556315378939999</v>
      </c>
      <c r="F6" s="9">
        <v>0.21188157750440001</v>
      </c>
      <c r="G6" s="9">
        <v>0.23438357185780001</v>
      </c>
      <c r="H6" s="9">
        <v>7.9033479378779997E-2</v>
      </c>
      <c r="I6" s="9">
        <v>0.1639316386436</v>
      </c>
      <c r="J6" s="9">
        <v>0.2315538447062</v>
      </c>
      <c r="K6" s="9">
        <v>0.1544753662909</v>
      </c>
      <c r="L6" s="9">
        <v>0.29055555400220001</v>
      </c>
      <c r="M6" s="9">
        <v>0.16949595533610001</v>
      </c>
      <c r="N6" s="9">
        <v>0.2424405408918</v>
      </c>
      <c r="O6" s="9">
        <v>0.23643804076220001</v>
      </c>
      <c r="P6" s="9">
        <v>0.1246582345932</v>
      </c>
      <c r="Q6" s="9">
        <v>0.28152143121209999</v>
      </c>
      <c r="R6" s="9">
        <v>0.25067863572019999</v>
      </c>
      <c r="S6" s="9">
        <v>0</v>
      </c>
      <c r="T6" s="9">
        <v>0</v>
      </c>
      <c r="U6" s="9">
        <v>0</v>
      </c>
      <c r="V6" s="9">
        <v>0.328625659731</v>
      </c>
      <c r="W6" s="9">
        <v>0.1574686755902</v>
      </c>
      <c r="X6" s="9">
        <v>5.7358884971070001E-2</v>
      </c>
      <c r="Y6" s="9">
        <v>0</v>
      </c>
      <c r="Z6" s="9">
        <v>0</v>
      </c>
      <c r="AA6" s="9">
        <v>0</v>
      </c>
      <c r="AB6" s="9">
        <v>0.19801549496670001</v>
      </c>
      <c r="AC6" s="9">
        <v>0.30443777894469998</v>
      </c>
      <c r="AD6" s="9">
        <v>0</v>
      </c>
      <c r="AE6" s="9">
        <v>0.13138656975810001</v>
      </c>
      <c r="AF6" s="9">
        <v>0.30610552276410002</v>
      </c>
      <c r="AG6" s="9">
        <v>3.5357861714140001E-2</v>
      </c>
      <c r="AH6" s="9"/>
      <c r="AI6" s="9">
        <v>0.3605726710023</v>
      </c>
      <c r="AJ6" s="9"/>
      <c r="AK6" s="9">
        <v>0.2102115503236</v>
      </c>
      <c r="AL6" s="9">
        <v>0.2287347109714</v>
      </c>
      <c r="AM6" s="9">
        <v>0.20058998507010001</v>
      </c>
      <c r="AN6" s="9">
        <v>0.20745414502529999</v>
      </c>
      <c r="AO6" s="9">
        <v>0.20012562119890001</v>
      </c>
      <c r="AP6" s="9">
        <v>0</v>
      </c>
      <c r="AQ6" s="9">
        <v>0.25932492716130001</v>
      </c>
      <c r="AR6" s="9">
        <v>0.43633863833679998</v>
      </c>
      <c r="AS6" s="9">
        <v>0.14196868459850001</v>
      </c>
      <c r="AT6" s="9">
        <v>0.1768733827459</v>
      </c>
      <c r="AU6" s="9">
        <v>0.2264696447026</v>
      </c>
      <c r="AV6" s="9">
        <v>0.27071098130030002</v>
      </c>
      <c r="AW6" s="9">
        <v>0.20094622449009999</v>
      </c>
      <c r="AX6" s="9">
        <v>0.27561040368849998</v>
      </c>
      <c r="AY6" s="8"/>
    </row>
    <row r="7" spans="1:51">
      <c r="A7" s="31"/>
      <c r="B7" s="31"/>
      <c r="C7" s="10">
        <v>94</v>
      </c>
      <c r="D7" s="10">
        <v>25</v>
      </c>
      <c r="E7" s="10">
        <v>23</v>
      </c>
      <c r="F7" s="10">
        <v>26</v>
      </c>
      <c r="G7" s="10">
        <v>20</v>
      </c>
      <c r="H7" s="10">
        <v>2</v>
      </c>
      <c r="I7" s="10">
        <v>12</v>
      </c>
      <c r="J7" s="10">
        <v>17</v>
      </c>
      <c r="K7" s="10">
        <v>15</v>
      </c>
      <c r="L7" s="10">
        <v>42</v>
      </c>
      <c r="M7" s="10">
        <v>28</v>
      </c>
      <c r="N7" s="10">
        <v>61</v>
      </c>
      <c r="O7" s="10">
        <v>51</v>
      </c>
      <c r="P7" s="10">
        <v>10</v>
      </c>
      <c r="Q7" s="10">
        <v>18</v>
      </c>
      <c r="R7" s="10">
        <v>10</v>
      </c>
      <c r="S7" s="10">
        <v>0</v>
      </c>
      <c r="T7" s="10">
        <v>0</v>
      </c>
      <c r="U7" s="10">
        <v>0</v>
      </c>
      <c r="V7" s="10">
        <v>58</v>
      </c>
      <c r="W7" s="10">
        <v>32</v>
      </c>
      <c r="X7" s="10">
        <v>3</v>
      </c>
      <c r="Y7" s="10">
        <v>0</v>
      </c>
      <c r="Z7" s="10">
        <v>0</v>
      </c>
      <c r="AA7" s="10">
        <v>0</v>
      </c>
      <c r="AB7" s="10">
        <v>50</v>
      </c>
      <c r="AC7" s="10">
        <v>15</v>
      </c>
      <c r="AD7" s="10">
        <v>0</v>
      </c>
      <c r="AE7" s="10">
        <v>1</v>
      </c>
      <c r="AF7" s="10">
        <v>12</v>
      </c>
      <c r="AG7" s="10">
        <v>1</v>
      </c>
      <c r="AH7" s="10">
        <v>0</v>
      </c>
      <c r="AI7" s="10">
        <v>1</v>
      </c>
      <c r="AJ7" s="10">
        <v>0</v>
      </c>
      <c r="AK7" s="10">
        <v>14</v>
      </c>
      <c r="AL7" s="10">
        <v>38</v>
      </c>
      <c r="AM7" s="10">
        <v>4</v>
      </c>
      <c r="AN7" s="10">
        <v>25</v>
      </c>
      <c r="AO7" s="10">
        <v>24</v>
      </c>
      <c r="AP7" s="10">
        <v>0</v>
      </c>
      <c r="AQ7" s="10">
        <v>2</v>
      </c>
      <c r="AR7" s="10">
        <v>2</v>
      </c>
      <c r="AS7" s="10">
        <v>16</v>
      </c>
      <c r="AT7" s="10">
        <v>21</v>
      </c>
      <c r="AU7" s="10">
        <v>23</v>
      </c>
      <c r="AV7" s="10">
        <v>12</v>
      </c>
      <c r="AW7" s="10">
        <v>9</v>
      </c>
      <c r="AX7" s="10">
        <v>11</v>
      </c>
      <c r="AY7" s="8"/>
    </row>
    <row r="8" spans="1:51">
      <c r="A8" s="31"/>
      <c r="B8" s="31"/>
      <c r="C8" s="11" t="s">
        <v>97</v>
      </c>
      <c r="D8" s="11"/>
      <c r="E8" s="11"/>
      <c r="F8" s="11"/>
      <c r="G8" s="11"/>
      <c r="H8" s="11"/>
      <c r="I8" s="11"/>
      <c r="J8" s="11"/>
      <c r="K8" s="11"/>
      <c r="L8" s="11"/>
      <c r="M8" s="11"/>
      <c r="N8" s="11"/>
      <c r="O8" s="11"/>
      <c r="P8" s="11"/>
      <c r="Q8" s="11"/>
      <c r="R8" s="11"/>
      <c r="S8" s="11"/>
      <c r="T8" s="11" t="s">
        <v>97</v>
      </c>
      <c r="U8" s="11"/>
      <c r="V8" s="12" t="s">
        <v>157</v>
      </c>
      <c r="W8" s="11"/>
      <c r="X8" s="11"/>
      <c r="Y8" s="11"/>
      <c r="Z8" s="11"/>
      <c r="AA8" s="11" t="s">
        <v>97</v>
      </c>
      <c r="AB8" s="11"/>
      <c r="AC8" s="11"/>
      <c r="AD8" s="11"/>
      <c r="AE8" s="11"/>
      <c r="AF8" s="11"/>
      <c r="AG8" s="11"/>
      <c r="AH8" s="11" t="s">
        <v>97</v>
      </c>
      <c r="AI8" s="11"/>
      <c r="AJ8" s="11" t="s">
        <v>97</v>
      </c>
      <c r="AK8" s="11"/>
      <c r="AL8" s="11"/>
      <c r="AM8" s="11"/>
      <c r="AN8" s="11"/>
      <c r="AO8" s="11"/>
      <c r="AP8" s="11" t="s">
        <v>97</v>
      </c>
      <c r="AQ8" s="11"/>
      <c r="AR8" s="11"/>
      <c r="AS8" s="11"/>
      <c r="AT8" s="11"/>
      <c r="AU8" s="11"/>
      <c r="AV8" s="11"/>
      <c r="AW8" s="11"/>
      <c r="AX8" s="11"/>
      <c r="AY8" s="8"/>
    </row>
    <row r="9" spans="1:51">
      <c r="A9" s="31"/>
      <c r="B9" s="30" t="s">
        <v>257</v>
      </c>
      <c r="C9" s="9">
        <v>0.32961615006400002</v>
      </c>
      <c r="D9" s="9">
        <v>0.42098693256190001</v>
      </c>
      <c r="E9" s="9">
        <v>0.31064840033259999</v>
      </c>
      <c r="F9" s="9">
        <v>0.32298222666429999</v>
      </c>
      <c r="G9" s="9">
        <v>0.24318876721159999</v>
      </c>
      <c r="H9" s="9">
        <v>0.38986422677150001</v>
      </c>
      <c r="I9" s="9">
        <v>0.35531881793179998</v>
      </c>
      <c r="J9" s="9">
        <v>0.25810225577009999</v>
      </c>
      <c r="K9" s="9">
        <v>0.4443827171991</v>
      </c>
      <c r="L9" s="9">
        <v>0.28215100922399999</v>
      </c>
      <c r="M9" s="9">
        <v>0.35900893385479998</v>
      </c>
      <c r="N9" s="9">
        <v>0.30200510305540001</v>
      </c>
      <c r="O9" s="9">
        <v>0.28191805275769999</v>
      </c>
      <c r="P9" s="9">
        <v>0.37062627318190011</v>
      </c>
      <c r="Q9" s="9">
        <v>0.26666937193599999</v>
      </c>
      <c r="R9" s="9">
        <v>0.37557968014929999</v>
      </c>
      <c r="S9" s="9">
        <v>0.79984858925249991</v>
      </c>
      <c r="T9" s="9">
        <v>1</v>
      </c>
      <c r="U9" s="9">
        <v>0.74736838557699992</v>
      </c>
      <c r="V9" s="9">
        <v>0.23008761202569999</v>
      </c>
      <c r="W9" s="9">
        <v>0.34632022428609999</v>
      </c>
      <c r="X9" s="9">
        <v>0.48552776105739998</v>
      </c>
      <c r="Y9" s="9">
        <v>0.80673258337869991</v>
      </c>
      <c r="Z9" s="9">
        <v>0.77249610093810006</v>
      </c>
      <c r="AA9" s="9">
        <v>0</v>
      </c>
      <c r="AB9" s="9">
        <v>0.2011039255622</v>
      </c>
      <c r="AC9" s="9">
        <v>0.40751778363000002</v>
      </c>
      <c r="AD9" s="9">
        <v>0.12495953922</v>
      </c>
      <c r="AE9" s="9">
        <v>0.53449090856369996</v>
      </c>
      <c r="AF9" s="9">
        <v>0.48275879600729998</v>
      </c>
      <c r="AG9" s="9">
        <v>0.81310754001719998</v>
      </c>
      <c r="AH9" s="9"/>
      <c r="AI9" s="9">
        <v>0.63942732899770005</v>
      </c>
      <c r="AJ9" s="9"/>
      <c r="AK9" s="9">
        <v>0.56011267581049995</v>
      </c>
      <c r="AL9" s="9">
        <v>0.28849656474989999</v>
      </c>
      <c r="AM9" s="9">
        <v>0.70596924172170006</v>
      </c>
      <c r="AN9" s="9">
        <v>0.2802545865976</v>
      </c>
      <c r="AO9" s="9">
        <v>0.40930678433439999</v>
      </c>
      <c r="AP9" s="9">
        <v>0</v>
      </c>
      <c r="AQ9" s="9">
        <v>0.3606437728943</v>
      </c>
      <c r="AR9" s="9">
        <v>0</v>
      </c>
      <c r="AS9" s="9">
        <v>0.38273387302150003</v>
      </c>
      <c r="AT9" s="9">
        <v>0.33875697974750002</v>
      </c>
      <c r="AU9" s="9">
        <v>0.29013005953519999</v>
      </c>
      <c r="AV9" s="9">
        <v>0.28066276741090002</v>
      </c>
      <c r="AW9" s="9">
        <v>0.53099832924250001</v>
      </c>
      <c r="AX9" s="9">
        <v>0.2548667265174</v>
      </c>
      <c r="AY9" s="8"/>
    </row>
    <row r="10" spans="1:51">
      <c r="A10" s="31"/>
      <c r="B10" s="31"/>
      <c r="C10" s="10">
        <v>150</v>
      </c>
      <c r="D10" s="10">
        <v>41</v>
      </c>
      <c r="E10" s="10">
        <v>43</v>
      </c>
      <c r="F10" s="10">
        <v>44</v>
      </c>
      <c r="G10" s="10">
        <v>22</v>
      </c>
      <c r="H10" s="10">
        <v>8</v>
      </c>
      <c r="I10" s="10">
        <v>20</v>
      </c>
      <c r="J10" s="10">
        <v>19</v>
      </c>
      <c r="K10" s="10">
        <v>50</v>
      </c>
      <c r="L10" s="10">
        <v>46</v>
      </c>
      <c r="M10" s="10">
        <v>57</v>
      </c>
      <c r="N10" s="10">
        <v>86</v>
      </c>
      <c r="O10" s="10">
        <v>55</v>
      </c>
      <c r="P10" s="10">
        <v>27</v>
      </c>
      <c r="Q10" s="10">
        <v>20</v>
      </c>
      <c r="R10" s="10">
        <v>17</v>
      </c>
      <c r="S10" s="10">
        <v>9</v>
      </c>
      <c r="T10" s="10">
        <v>1</v>
      </c>
      <c r="U10" s="10">
        <v>3</v>
      </c>
      <c r="V10" s="10">
        <v>37</v>
      </c>
      <c r="W10" s="10">
        <v>65</v>
      </c>
      <c r="X10" s="10">
        <v>24</v>
      </c>
      <c r="Y10" s="10">
        <v>16</v>
      </c>
      <c r="Z10" s="10">
        <v>2</v>
      </c>
      <c r="AA10" s="10">
        <v>0</v>
      </c>
      <c r="AB10" s="10">
        <v>57</v>
      </c>
      <c r="AC10" s="10">
        <v>18</v>
      </c>
      <c r="AD10" s="10">
        <v>1</v>
      </c>
      <c r="AE10" s="10">
        <v>8</v>
      </c>
      <c r="AF10" s="10">
        <v>19</v>
      </c>
      <c r="AG10" s="10">
        <v>6</v>
      </c>
      <c r="AH10" s="10">
        <v>0</v>
      </c>
      <c r="AI10" s="10">
        <v>1</v>
      </c>
      <c r="AJ10" s="10">
        <v>0</v>
      </c>
      <c r="AK10" s="10">
        <v>35</v>
      </c>
      <c r="AL10" s="10">
        <v>54</v>
      </c>
      <c r="AM10" s="10">
        <v>8</v>
      </c>
      <c r="AN10" s="10">
        <v>36</v>
      </c>
      <c r="AO10" s="10">
        <v>42</v>
      </c>
      <c r="AP10" s="10">
        <v>0</v>
      </c>
      <c r="AQ10" s="10">
        <v>4</v>
      </c>
      <c r="AR10" s="10">
        <v>0</v>
      </c>
      <c r="AS10" s="10">
        <v>36</v>
      </c>
      <c r="AT10" s="10">
        <v>41</v>
      </c>
      <c r="AU10" s="10">
        <v>31</v>
      </c>
      <c r="AV10" s="10">
        <v>13</v>
      </c>
      <c r="AW10" s="10">
        <v>18</v>
      </c>
      <c r="AX10" s="10">
        <v>11</v>
      </c>
      <c r="AY10" s="8"/>
    </row>
    <row r="11" spans="1:51">
      <c r="A11" s="31"/>
      <c r="B11" s="31"/>
      <c r="C11" s="11" t="s">
        <v>97</v>
      </c>
      <c r="D11" s="11"/>
      <c r="E11" s="11"/>
      <c r="F11" s="11"/>
      <c r="G11" s="11"/>
      <c r="H11" s="11"/>
      <c r="I11" s="11"/>
      <c r="J11" s="11"/>
      <c r="K11" s="11"/>
      <c r="L11" s="11"/>
      <c r="M11" s="11"/>
      <c r="N11" s="11"/>
      <c r="O11" s="11"/>
      <c r="P11" s="11"/>
      <c r="Q11" s="11"/>
      <c r="R11" s="11"/>
      <c r="S11" s="12" t="s">
        <v>128</v>
      </c>
      <c r="T11" s="11" t="s">
        <v>97</v>
      </c>
      <c r="U11" s="11"/>
      <c r="V11" s="11"/>
      <c r="W11" s="11"/>
      <c r="X11" s="11"/>
      <c r="Y11" s="12" t="s">
        <v>110</v>
      </c>
      <c r="Z11" s="11"/>
      <c r="AA11" s="11" t="s">
        <v>97</v>
      </c>
      <c r="AB11" s="11"/>
      <c r="AC11" s="11"/>
      <c r="AD11" s="11"/>
      <c r="AE11" s="11"/>
      <c r="AF11" s="11"/>
      <c r="AG11" s="12" t="s">
        <v>119</v>
      </c>
      <c r="AH11" s="11" t="s">
        <v>97</v>
      </c>
      <c r="AI11" s="11"/>
      <c r="AJ11" s="11" t="s">
        <v>97</v>
      </c>
      <c r="AK11" s="12" t="s">
        <v>119</v>
      </c>
      <c r="AL11" s="11"/>
      <c r="AM11" s="12" t="s">
        <v>128</v>
      </c>
      <c r="AN11" s="11"/>
      <c r="AO11" s="11"/>
      <c r="AP11" s="11" t="s">
        <v>97</v>
      </c>
      <c r="AQ11" s="11"/>
      <c r="AR11" s="11"/>
      <c r="AS11" s="11"/>
      <c r="AT11" s="11"/>
      <c r="AU11" s="11"/>
      <c r="AV11" s="11"/>
      <c r="AW11" s="11"/>
      <c r="AX11" s="11"/>
      <c r="AY11" s="8"/>
    </row>
    <row r="12" spans="1:51">
      <c r="A12" s="31"/>
      <c r="B12" s="30" t="s">
        <v>258</v>
      </c>
      <c r="C12" s="9">
        <v>0.39712418269709998</v>
      </c>
      <c r="D12" s="9">
        <v>0.27035632809569998</v>
      </c>
      <c r="E12" s="9">
        <v>0.44933799221080001</v>
      </c>
      <c r="F12" s="9">
        <v>0.41249073933500002</v>
      </c>
      <c r="G12" s="9">
        <v>0.46965157798969998</v>
      </c>
      <c r="H12" s="9">
        <v>0.44408096431260002</v>
      </c>
      <c r="I12" s="9">
        <v>0.47558300036880002</v>
      </c>
      <c r="J12" s="9">
        <v>0.43982548352950002</v>
      </c>
      <c r="K12" s="9">
        <v>0.32619952221670001</v>
      </c>
      <c r="L12" s="9">
        <v>0.34946076473990001</v>
      </c>
      <c r="M12" s="9">
        <v>0.40905269424849999</v>
      </c>
      <c r="N12" s="9">
        <v>0.39016697899890002</v>
      </c>
      <c r="O12" s="9">
        <v>0.3868308170259</v>
      </c>
      <c r="P12" s="9">
        <v>0.48682062198909998</v>
      </c>
      <c r="Q12" s="9">
        <v>0.41119470504549999</v>
      </c>
      <c r="R12" s="9">
        <v>0.31092727595230002</v>
      </c>
      <c r="S12" s="9">
        <v>0.20015141074750001</v>
      </c>
      <c r="T12" s="9">
        <v>0</v>
      </c>
      <c r="U12" s="9">
        <v>0.25263161442299997</v>
      </c>
      <c r="V12" s="9">
        <v>0.36569440381320001</v>
      </c>
      <c r="W12" s="9">
        <v>0.43910076123739999</v>
      </c>
      <c r="X12" s="9">
        <v>0.41122678635019999</v>
      </c>
      <c r="Y12" s="9">
        <v>0.19326741662130001</v>
      </c>
      <c r="Z12" s="9">
        <v>0.22750389906189999</v>
      </c>
      <c r="AA12" s="9">
        <v>1</v>
      </c>
      <c r="AB12" s="9">
        <v>0.52466006651469999</v>
      </c>
      <c r="AC12" s="9">
        <v>0.2880444374253</v>
      </c>
      <c r="AD12" s="9">
        <v>0.44116681884719999</v>
      </c>
      <c r="AE12" s="9">
        <v>0.17352492233540001</v>
      </c>
      <c r="AF12" s="9">
        <v>0.19796840828199999</v>
      </c>
      <c r="AG12" s="9">
        <v>4.9638502753449998E-2</v>
      </c>
      <c r="AH12" s="9"/>
      <c r="AI12" s="9">
        <v>0</v>
      </c>
      <c r="AJ12" s="9"/>
      <c r="AK12" s="9">
        <v>0.2061641733632</v>
      </c>
      <c r="AL12" s="9">
        <v>0.42525358964319998</v>
      </c>
      <c r="AM12" s="9">
        <v>9.3440773208200004E-2</v>
      </c>
      <c r="AN12" s="9">
        <v>0.40903811909400001</v>
      </c>
      <c r="AO12" s="9">
        <v>0.36691246647850001</v>
      </c>
      <c r="AP12" s="9">
        <v>0</v>
      </c>
      <c r="AQ12" s="9">
        <v>0.26914619548099999</v>
      </c>
      <c r="AR12" s="9">
        <v>0.44553362524759998</v>
      </c>
      <c r="AS12" s="9">
        <v>0.41121233072800001</v>
      </c>
      <c r="AT12" s="9">
        <v>0.43563578204129999</v>
      </c>
      <c r="AU12" s="9">
        <v>0.42936755555610001</v>
      </c>
      <c r="AV12" s="9">
        <v>0.38225610123280002</v>
      </c>
      <c r="AW12" s="9">
        <v>0.18374291195260001</v>
      </c>
      <c r="AX12" s="9">
        <v>0.38153529802070002</v>
      </c>
      <c r="AY12" s="8"/>
    </row>
    <row r="13" spans="1:51">
      <c r="A13" s="31"/>
      <c r="B13" s="31"/>
      <c r="C13" s="10">
        <v>203</v>
      </c>
      <c r="D13" s="10">
        <v>37</v>
      </c>
      <c r="E13" s="10">
        <v>59</v>
      </c>
      <c r="F13" s="10">
        <v>56</v>
      </c>
      <c r="G13" s="10">
        <v>51</v>
      </c>
      <c r="H13" s="10">
        <v>10</v>
      </c>
      <c r="I13" s="10">
        <v>40</v>
      </c>
      <c r="J13" s="10">
        <v>40</v>
      </c>
      <c r="K13" s="10">
        <v>37</v>
      </c>
      <c r="L13" s="10">
        <v>64</v>
      </c>
      <c r="M13" s="10">
        <v>73</v>
      </c>
      <c r="N13" s="10">
        <v>123</v>
      </c>
      <c r="O13" s="10">
        <v>94</v>
      </c>
      <c r="P13" s="10">
        <v>39</v>
      </c>
      <c r="Q13" s="10">
        <v>32</v>
      </c>
      <c r="R13" s="10">
        <v>16</v>
      </c>
      <c r="S13" s="10">
        <v>3</v>
      </c>
      <c r="T13" s="10">
        <v>0</v>
      </c>
      <c r="U13" s="10">
        <v>1</v>
      </c>
      <c r="V13" s="10">
        <v>78</v>
      </c>
      <c r="W13" s="10">
        <v>91</v>
      </c>
      <c r="X13" s="10">
        <v>20</v>
      </c>
      <c r="Y13" s="10">
        <v>5</v>
      </c>
      <c r="Z13" s="10">
        <v>1</v>
      </c>
      <c r="AA13" s="10">
        <v>1</v>
      </c>
      <c r="AB13" s="10">
        <v>158</v>
      </c>
      <c r="AC13" s="10">
        <v>14</v>
      </c>
      <c r="AD13" s="10">
        <v>3</v>
      </c>
      <c r="AE13" s="10">
        <v>4</v>
      </c>
      <c r="AF13" s="10">
        <v>4</v>
      </c>
      <c r="AG13" s="10">
        <v>1</v>
      </c>
      <c r="AH13" s="10">
        <v>0</v>
      </c>
      <c r="AI13" s="10">
        <v>0</v>
      </c>
      <c r="AJ13" s="10">
        <v>0</v>
      </c>
      <c r="AK13" s="10">
        <v>16</v>
      </c>
      <c r="AL13" s="10">
        <v>83</v>
      </c>
      <c r="AM13" s="10">
        <v>2</v>
      </c>
      <c r="AN13" s="10">
        <v>63</v>
      </c>
      <c r="AO13" s="10">
        <v>44</v>
      </c>
      <c r="AP13" s="10">
        <v>0</v>
      </c>
      <c r="AQ13" s="10">
        <v>3</v>
      </c>
      <c r="AR13" s="10">
        <v>3</v>
      </c>
      <c r="AS13" s="10">
        <v>45</v>
      </c>
      <c r="AT13" s="10">
        <v>58</v>
      </c>
      <c r="AU13" s="10">
        <v>50</v>
      </c>
      <c r="AV13" s="10">
        <v>14</v>
      </c>
      <c r="AW13" s="10">
        <v>9</v>
      </c>
      <c r="AX13" s="10">
        <v>24</v>
      </c>
      <c r="AY13" s="8"/>
    </row>
    <row r="14" spans="1:51">
      <c r="A14" s="31"/>
      <c r="B14" s="31"/>
      <c r="C14" s="11" t="s">
        <v>97</v>
      </c>
      <c r="D14" s="11"/>
      <c r="E14" s="11"/>
      <c r="F14" s="11"/>
      <c r="G14" s="11"/>
      <c r="H14" s="11"/>
      <c r="I14" s="11"/>
      <c r="J14" s="11"/>
      <c r="K14" s="11"/>
      <c r="L14" s="11"/>
      <c r="M14" s="11"/>
      <c r="N14" s="11"/>
      <c r="O14" s="11"/>
      <c r="P14" s="11"/>
      <c r="Q14" s="11"/>
      <c r="R14" s="11"/>
      <c r="S14" s="11"/>
      <c r="T14" s="11" t="s">
        <v>97</v>
      </c>
      <c r="U14" s="11"/>
      <c r="V14" s="11"/>
      <c r="W14" s="11"/>
      <c r="X14" s="11"/>
      <c r="Y14" s="11"/>
      <c r="Z14" s="11"/>
      <c r="AA14" s="11" t="s">
        <v>97</v>
      </c>
      <c r="AB14" s="12" t="s">
        <v>159</v>
      </c>
      <c r="AC14" s="11"/>
      <c r="AD14" s="11"/>
      <c r="AE14" s="11"/>
      <c r="AF14" s="11"/>
      <c r="AG14" s="11"/>
      <c r="AH14" s="11" t="s">
        <v>97</v>
      </c>
      <c r="AI14" s="11"/>
      <c r="AJ14" s="11" t="s">
        <v>97</v>
      </c>
      <c r="AK14" s="11"/>
      <c r="AL14" s="12" t="s">
        <v>106</v>
      </c>
      <c r="AM14" s="11"/>
      <c r="AN14" s="11"/>
      <c r="AO14" s="11"/>
      <c r="AP14" s="11" t="s">
        <v>97</v>
      </c>
      <c r="AQ14" s="11"/>
      <c r="AR14" s="11"/>
      <c r="AS14" s="11"/>
      <c r="AT14" s="11"/>
      <c r="AU14" s="11"/>
      <c r="AV14" s="11"/>
      <c r="AW14" s="11"/>
      <c r="AX14" s="11"/>
      <c r="AY14" s="8"/>
    </row>
    <row r="15" spans="1:51">
      <c r="A15" s="31"/>
      <c r="B15" s="30" t="s">
        <v>259</v>
      </c>
      <c r="C15" s="9">
        <v>6.3456628573989995E-2</v>
      </c>
      <c r="D15" s="9">
        <v>8.2516037540059997E-2</v>
      </c>
      <c r="E15" s="9">
        <v>6.4450453667150007E-2</v>
      </c>
      <c r="F15" s="9">
        <v>5.2645456496299987E-2</v>
      </c>
      <c r="G15" s="9">
        <v>5.2776082940870002E-2</v>
      </c>
      <c r="H15" s="9">
        <v>8.7021329537149986E-2</v>
      </c>
      <c r="I15" s="9">
        <v>5.1665430558050004E-3</v>
      </c>
      <c r="J15" s="9">
        <v>7.0518415994119996E-2</v>
      </c>
      <c r="K15" s="9">
        <v>7.4942394293340001E-2</v>
      </c>
      <c r="L15" s="9">
        <v>7.7832672033839992E-2</v>
      </c>
      <c r="M15" s="9">
        <v>6.2442416560620002E-2</v>
      </c>
      <c r="N15" s="9">
        <v>6.5387377053929996E-2</v>
      </c>
      <c r="O15" s="9">
        <v>9.4813089454220012E-2</v>
      </c>
      <c r="P15" s="9">
        <v>1.7894870235849999E-2</v>
      </c>
      <c r="Q15" s="9">
        <v>4.0614491806469998E-2</v>
      </c>
      <c r="R15" s="9">
        <v>6.2814408178259992E-2</v>
      </c>
      <c r="S15" s="9">
        <v>0</v>
      </c>
      <c r="T15" s="9">
        <v>0</v>
      </c>
      <c r="U15" s="9">
        <v>0</v>
      </c>
      <c r="V15" s="9">
        <v>7.5592324430150001E-2</v>
      </c>
      <c r="W15" s="9">
        <v>5.7110338886339998E-2</v>
      </c>
      <c r="X15" s="9">
        <v>4.5886567621280003E-2</v>
      </c>
      <c r="Y15" s="9">
        <v>0</v>
      </c>
      <c r="Z15" s="9">
        <v>0</v>
      </c>
      <c r="AA15" s="9">
        <v>0</v>
      </c>
      <c r="AB15" s="9">
        <v>7.6220512956400005E-2</v>
      </c>
      <c r="AC15" s="9">
        <v>0</v>
      </c>
      <c r="AD15" s="9">
        <v>0.43387364193279998</v>
      </c>
      <c r="AE15" s="9">
        <v>0.16059759934279999</v>
      </c>
      <c r="AF15" s="9">
        <v>1.3167272946630001E-2</v>
      </c>
      <c r="AG15" s="9">
        <v>0.1018960955153</v>
      </c>
      <c r="AH15" s="9"/>
      <c r="AI15" s="9">
        <v>0</v>
      </c>
      <c r="AJ15" s="9"/>
      <c r="AK15" s="9">
        <v>2.3511600502609999E-2</v>
      </c>
      <c r="AL15" s="9">
        <v>5.751513463539E-2</v>
      </c>
      <c r="AM15" s="9">
        <v>0</v>
      </c>
      <c r="AN15" s="9">
        <v>0.103253149283</v>
      </c>
      <c r="AO15" s="9">
        <v>2.3655127988239998E-2</v>
      </c>
      <c r="AP15" s="9">
        <v>1</v>
      </c>
      <c r="AQ15" s="9">
        <v>0.1108851044635</v>
      </c>
      <c r="AR15" s="9">
        <v>0.1181277364156</v>
      </c>
      <c r="AS15" s="9">
        <v>6.4085111651929996E-2</v>
      </c>
      <c r="AT15" s="9">
        <v>4.8733855465379998E-2</v>
      </c>
      <c r="AU15" s="9">
        <v>5.4032740206139997E-2</v>
      </c>
      <c r="AV15" s="9">
        <v>6.6370150056089997E-2</v>
      </c>
      <c r="AW15" s="9">
        <v>8.4312534314830004E-2</v>
      </c>
      <c r="AX15" s="9">
        <v>8.7987571773390005E-2</v>
      </c>
      <c r="AY15" s="8"/>
    </row>
    <row r="16" spans="1:51">
      <c r="A16" s="31"/>
      <c r="B16" s="31"/>
      <c r="C16" s="10">
        <v>36</v>
      </c>
      <c r="D16" s="10">
        <v>13</v>
      </c>
      <c r="E16" s="10">
        <v>11</v>
      </c>
      <c r="F16" s="10">
        <v>6</v>
      </c>
      <c r="G16" s="10">
        <v>6</v>
      </c>
      <c r="H16" s="10">
        <v>2</v>
      </c>
      <c r="I16" s="10">
        <v>1</v>
      </c>
      <c r="J16" s="10">
        <v>7</v>
      </c>
      <c r="K16" s="10">
        <v>10</v>
      </c>
      <c r="L16" s="10">
        <v>14</v>
      </c>
      <c r="M16" s="10">
        <v>13</v>
      </c>
      <c r="N16" s="10">
        <v>22</v>
      </c>
      <c r="O16" s="10">
        <v>22</v>
      </c>
      <c r="P16" s="10">
        <v>3</v>
      </c>
      <c r="Q16" s="10">
        <v>4</v>
      </c>
      <c r="R16" s="10">
        <v>4</v>
      </c>
      <c r="S16" s="10">
        <v>0</v>
      </c>
      <c r="T16" s="10">
        <v>0</v>
      </c>
      <c r="U16" s="10">
        <v>0</v>
      </c>
      <c r="V16" s="10">
        <v>18</v>
      </c>
      <c r="W16" s="10">
        <v>13</v>
      </c>
      <c r="X16" s="10">
        <v>3</v>
      </c>
      <c r="Y16" s="10">
        <v>0</v>
      </c>
      <c r="Z16" s="10">
        <v>0</v>
      </c>
      <c r="AA16" s="10">
        <v>0</v>
      </c>
      <c r="AB16" s="10">
        <v>26</v>
      </c>
      <c r="AC16" s="10">
        <v>0</v>
      </c>
      <c r="AD16" s="10">
        <v>2</v>
      </c>
      <c r="AE16" s="10">
        <v>2</v>
      </c>
      <c r="AF16" s="10">
        <v>1</v>
      </c>
      <c r="AG16" s="10">
        <v>2</v>
      </c>
      <c r="AH16" s="10">
        <v>0</v>
      </c>
      <c r="AI16" s="10">
        <v>0</v>
      </c>
      <c r="AJ16" s="10">
        <v>0</v>
      </c>
      <c r="AK16" s="10">
        <v>2</v>
      </c>
      <c r="AL16" s="10">
        <v>13</v>
      </c>
      <c r="AM16" s="10">
        <v>0</v>
      </c>
      <c r="AN16" s="10">
        <v>15</v>
      </c>
      <c r="AO16" s="10">
        <v>4</v>
      </c>
      <c r="AP16" s="10">
        <v>1</v>
      </c>
      <c r="AQ16" s="10">
        <v>1</v>
      </c>
      <c r="AR16" s="10">
        <v>1</v>
      </c>
      <c r="AS16" s="10">
        <v>8</v>
      </c>
      <c r="AT16" s="10">
        <v>8</v>
      </c>
      <c r="AU16" s="10">
        <v>4</v>
      </c>
      <c r="AV16" s="10">
        <v>4</v>
      </c>
      <c r="AW16" s="10">
        <v>5</v>
      </c>
      <c r="AX16" s="10">
        <v>6</v>
      </c>
      <c r="AY16" s="8"/>
    </row>
    <row r="17" spans="1:51">
      <c r="A17" s="31"/>
      <c r="B17" s="31"/>
      <c r="C17" s="11" t="s">
        <v>97</v>
      </c>
      <c r="D17" s="11"/>
      <c r="E17" s="11"/>
      <c r="F17" s="11"/>
      <c r="G17" s="11"/>
      <c r="H17" s="12" t="s">
        <v>106</v>
      </c>
      <c r="I17" s="11"/>
      <c r="J17" s="12" t="s">
        <v>106</v>
      </c>
      <c r="K17" s="12" t="s">
        <v>106</v>
      </c>
      <c r="L17" s="12" t="s">
        <v>106</v>
      </c>
      <c r="M17" s="11"/>
      <c r="N17" s="11"/>
      <c r="O17" s="11"/>
      <c r="P17" s="11"/>
      <c r="Q17" s="11"/>
      <c r="R17" s="11"/>
      <c r="S17" s="11"/>
      <c r="T17" s="11" t="s">
        <v>97</v>
      </c>
      <c r="U17" s="11"/>
      <c r="V17" s="11"/>
      <c r="W17" s="11"/>
      <c r="X17" s="11"/>
      <c r="Y17" s="11"/>
      <c r="Z17" s="11"/>
      <c r="AA17" s="11" t="s">
        <v>97</v>
      </c>
      <c r="AB17" s="11"/>
      <c r="AC17" s="11"/>
      <c r="AD17" s="12" t="s">
        <v>260</v>
      </c>
      <c r="AE17" s="11"/>
      <c r="AF17" s="11"/>
      <c r="AG17" s="11"/>
      <c r="AH17" s="11" t="s">
        <v>97</v>
      </c>
      <c r="AI17" s="11"/>
      <c r="AJ17" s="11" t="s">
        <v>97</v>
      </c>
      <c r="AK17" s="11"/>
      <c r="AL17" s="11"/>
      <c r="AM17" s="11"/>
      <c r="AN17" s="11"/>
      <c r="AO17" s="11"/>
      <c r="AP17" s="11" t="s">
        <v>97</v>
      </c>
      <c r="AQ17" s="11"/>
      <c r="AR17" s="11"/>
      <c r="AS17" s="11"/>
      <c r="AT17" s="11"/>
      <c r="AU17" s="11"/>
      <c r="AV17" s="11"/>
      <c r="AW17" s="11"/>
      <c r="AX17" s="11"/>
      <c r="AY17" s="8"/>
    </row>
    <row r="18" spans="1:51">
      <c r="A18" s="31"/>
      <c r="B18" s="30" t="s">
        <v>30</v>
      </c>
      <c r="C18" s="9">
        <v>1</v>
      </c>
      <c r="D18" s="9">
        <v>1</v>
      </c>
      <c r="E18" s="9">
        <v>1</v>
      </c>
      <c r="F18" s="9">
        <v>1</v>
      </c>
      <c r="G18" s="9">
        <v>1</v>
      </c>
      <c r="H18" s="9">
        <v>1</v>
      </c>
      <c r="I18" s="9">
        <v>1</v>
      </c>
      <c r="J18" s="9">
        <v>1</v>
      </c>
      <c r="K18" s="9">
        <v>1</v>
      </c>
      <c r="L18" s="9">
        <v>1</v>
      </c>
      <c r="M18" s="9">
        <v>1</v>
      </c>
      <c r="N18" s="9">
        <v>1</v>
      </c>
      <c r="O18" s="9">
        <v>1</v>
      </c>
      <c r="P18" s="9">
        <v>1</v>
      </c>
      <c r="Q18" s="9">
        <v>1</v>
      </c>
      <c r="R18" s="9">
        <v>1</v>
      </c>
      <c r="S18" s="9">
        <v>1</v>
      </c>
      <c r="T18" s="9">
        <v>1</v>
      </c>
      <c r="U18" s="9">
        <v>1</v>
      </c>
      <c r="V18" s="9">
        <v>1</v>
      </c>
      <c r="W18" s="9">
        <v>1</v>
      </c>
      <c r="X18" s="9">
        <v>1</v>
      </c>
      <c r="Y18" s="9">
        <v>1</v>
      </c>
      <c r="Z18" s="9">
        <v>1</v>
      </c>
      <c r="AA18" s="9">
        <v>1</v>
      </c>
      <c r="AB18" s="9">
        <v>1</v>
      </c>
      <c r="AC18" s="9">
        <v>1</v>
      </c>
      <c r="AD18" s="9">
        <v>1</v>
      </c>
      <c r="AE18" s="9">
        <v>1</v>
      </c>
      <c r="AF18" s="9">
        <v>1</v>
      </c>
      <c r="AG18" s="9">
        <v>1</v>
      </c>
      <c r="AH18" s="9"/>
      <c r="AI18" s="9">
        <v>1</v>
      </c>
      <c r="AJ18" s="9"/>
      <c r="AK18" s="9">
        <v>1</v>
      </c>
      <c r="AL18" s="9">
        <v>1</v>
      </c>
      <c r="AM18" s="9">
        <v>1</v>
      </c>
      <c r="AN18" s="9">
        <v>1</v>
      </c>
      <c r="AO18" s="9">
        <v>1</v>
      </c>
      <c r="AP18" s="9">
        <v>1</v>
      </c>
      <c r="AQ18" s="9">
        <v>1</v>
      </c>
      <c r="AR18" s="9">
        <v>1</v>
      </c>
      <c r="AS18" s="9">
        <v>1</v>
      </c>
      <c r="AT18" s="9">
        <v>1</v>
      </c>
      <c r="AU18" s="9">
        <v>1</v>
      </c>
      <c r="AV18" s="9">
        <v>1</v>
      </c>
      <c r="AW18" s="9">
        <v>1</v>
      </c>
      <c r="AX18" s="9">
        <v>1</v>
      </c>
      <c r="AY18" s="8"/>
    </row>
    <row r="19" spans="1:51">
      <c r="A19" s="31"/>
      <c r="B19" s="31"/>
      <c r="C19" s="10">
        <v>483</v>
      </c>
      <c r="D19" s="10">
        <v>116</v>
      </c>
      <c r="E19" s="10">
        <v>136</v>
      </c>
      <c r="F19" s="10">
        <v>132</v>
      </c>
      <c r="G19" s="10">
        <v>99</v>
      </c>
      <c r="H19" s="10">
        <v>22</v>
      </c>
      <c r="I19" s="10">
        <v>73</v>
      </c>
      <c r="J19" s="10">
        <v>83</v>
      </c>
      <c r="K19" s="10">
        <v>112</v>
      </c>
      <c r="L19" s="10">
        <v>166</v>
      </c>
      <c r="M19" s="10">
        <v>171</v>
      </c>
      <c r="N19" s="10">
        <v>292</v>
      </c>
      <c r="O19" s="10">
        <v>222</v>
      </c>
      <c r="P19" s="10">
        <v>79</v>
      </c>
      <c r="Q19" s="10">
        <v>74</v>
      </c>
      <c r="R19" s="10">
        <v>47</v>
      </c>
      <c r="S19" s="10">
        <v>12</v>
      </c>
      <c r="T19" s="10">
        <v>1</v>
      </c>
      <c r="U19" s="10">
        <v>4</v>
      </c>
      <c r="V19" s="10">
        <v>191</v>
      </c>
      <c r="W19" s="10">
        <v>201</v>
      </c>
      <c r="X19" s="10">
        <v>50</v>
      </c>
      <c r="Y19" s="10">
        <v>21</v>
      </c>
      <c r="Z19" s="10">
        <v>3</v>
      </c>
      <c r="AA19" s="10">
        <v>1</v>
      </c>
      <c r="AB19" s="10">
        <v>291</v>
      </c>
      <c r="AC19" s="10">
        <v>47</v>
      </c>
      <c r="AD19" s="10">
        <v>6</v>
      </c>
      <c r="AE19" s="10">
        <v>15</v>
      </c>
      <c r="AF19" s="10">
        <v>36</v>
      </c>
      <c r="AG19" s="10">
        <v>10</v>
      </c>
      <c r="AH19" s="10">
        <v>0</v>
      </c>
      <c r="AI19" s="10">
        <v>2</v>
      </c>
      <c r="AJ19" s="10">
        <v>0</v>
      </c>
      <c r="AK19" s="10">
        <v>67</v>
      </c>
      <c r="AL19" s="10">
        <v>188</v>
      </c>
      <c r="AM19" s="10">
        <v>14</v>
      </c>
      <c r="AN19" s="10">
        <v>139</v>
      </c>
      <c r="AO19" s="10">
        <v>114</v>
      </c>
      <c r="AP19" s="10">
        <v>1</v>
      </c>
      <c r="AQ19" s="10">
        <v>10</v>
      </c>
      <c r="AR19" s="10">
        <v>6</v>
      </c>
      <c r="AS19" s="10">
        <v>105</v>
      </c>
      <c r="AT19" s="10">
        <v>128</v>
      </c>
      <c r="AU19" s="10">
        <v>108</v>
      </c>
      <c r="AV19" s="10">
        <v>43</v>
      </c>
      <c r="AW19" s="10">
        <v>41</v>
      </c>
      <c r="AX19" s="10">
        <v>52</v>
      </c>
      <c r="AY19" s="8"/>
    </row>
    <row r="20" spans="1:51">
      <c r="A20" s="31"/>
      <c r="B20" s="31"/>
      <c r="C20" s="11" t="s">
        <v>97</v>
      </c>
      <c r="D20" s="11" t="s">
        <v>97</v>
      </c>
      <c r="E20" s="11" t="s">
        <v>97</v>
      </c>
      <c r="F20" s="11" t="s">
        <v>97</v>
      </c>
      <c r="G20" s="11" t="s">
        <v>97</v>
      </c>
      <c r="H20" s="11" t="s">
        <v>97</v>
      </c>
      <c r="I20" s="11" t="s">
        <v>97</v>
      </c>
      <c r="J20" s="11" t="s">
        <v>97</v>
      </c>
      <c r="K20" s="11" t="s">
        <v>97</v>
      </c>
      <c r="L20" s="11" t="s">
        <v>97</v>
      </c>
      <c r="M20" s="11" t="s">
        <v>97</v>
      </c>
      <c r="N20" s="11" t="s">
        <v>97</v>
      </c>
      <c r="O20" s="11" t="s">
        <v>97</v>
      </c>
      <c r="P20" s="11" t="s">
        <v>97</v>
      </c>
      <c r="Q20" s="11" t="s">
        <v>97</v>
      </c>
      <c r="R20" s="11" t="s">
        <v>97</v>
      </c>
      <c r="S20" s="11" t="s">
        <v>97</v>
      </c>
      <c r="T20" s="11" t="s">
        <v>97</v>
      </c>
      <c r="U20" s="11" t="s">
        <v>97</v>
      </c>
      <c r="V20" s="11" t="s">
        <v>97</v>
      </c>
      <c r="W20" s="11" t="s">
        <v>97</v>
      </c>
      <c r="X20" s="11" t="s">
        <v>97</v>
      </c>
      <c r="Y20" s="11" t="s">
        <v>97</v>
      </c>
      <c r="Z20" s="11" t="s">
        <v>97</v>
      </c>
      <c r="AA20" s="11" t="s">
        <v>97</v>
      </c>
      <c r="AB20" s="11" t="s">
        <v>97</v>
      </c>
      <c r="AC20" s="11" t="s">
        <v>97</v>
      </c>
      <c r="AD20" s="11" t="s">
        <v>97</v>
      </c>
      <c r="AE20" s="11" t="s">
        <v>97</v>
      </c>
      <c r="AF20" s="11" t="s">
        <v>97</v>
      </c>
      <c r="AG20" s="11" t="s">
        <v>97</v>
      </c>
      <c r="AH20" s="11" t="s">
        <v>97</v>
      </c>
      <c r="AI20" s="11" t="s">
        <v>97</v>
      </c>
      <c r="AJ20" s="11" t="s">
        <v>97</v>
      </c>
      <c r="AK20" s="11" t="s">
        <v>97</v>
      </c>
      <c r="AL20" s="11" t="s">
        <v>97</v>
      </c>
      <c r="AM20" s="11" t="s">
        <v>97</v>
      </c>
      <c r="AN20" s="11" t="s">
        <v>97</v>
      </c>
      <c r="AO20" s="11" t="s">
        <v>97</v>
      </c>
      <c r="AP20" s="11" t="s">
        <v>97</v>
      </c>
      <c r="AQ20" s="11" t="s">
        <v>97</v>
      </c>
      <c r="AR20" s="11" t="s">
        <v>97</v>
      </c>
      <c r="AS20" s="11" t="s">
        <v>97</v>
      </c>
      <c r="AT20" s="11" t="s">
        <v>97</v>
      </c>
      <c r="AU20" s="11" t="s">
        <v>97</v>
      </c>
      <c r="AV20" s="11" t="s">
        <v>97</v>
      </c>
      <c r="AW20" s="11" t="s">
        <v>97</v>
      </c>
      <c r="AX20" s="11" t="s">
        <v>97</v>
      </c>
      <c r="AY20" s="8"/>
    </row>
    <row r="21" spans="1:51" s="17" customFormat="1" ht="15" customHeight="1" thickBot="1">
      <c r="A21" s="33" t="s">
        <v>113</v>
      </c>
      <c r="B21" s="34"/>
      <c r="C21" s="18">
        <v>4.4584379053797374</v>
      </c>
      <c r="D21" s="18">
        <v>9.0987227660139105</v>
      </c>
      <c r="E21" s="18">
        <v>8.4030525088417249</v>
      </c>
      <c r="F21" s="18">
        <v>8.5294326652904342</v>
      </c>
      <c r="G21" s="18">
        <v>9.8490488379644887</v>
      </c>
      <c r="H21" s="18">
        <v>20.893523946548999</v>
      </c>
      <c r="I21" s="18">
        <v>11.469757140955609</v>
      </c>
      <c r="J21" s="18">
        <v>10.756603452910801</v>
      </c>
      <c r="K21" s="18">
        <v>9.2597869573640654</v>
      </c>
      <c r="L21" s="18">
        <v>7.6058567950046703</v>
      </c>
      <c r="M21" s="18">
        <v>7.493822620108074</v>
      </c>
      <c r="N21" s="18">
        <v>5.7344598886838716</v>
      </c>
      <c r="O21" s="18">
        <v>6.5768447929980987</v>
      </c>
      <c r="P21" s="18">
        <v>11.025574752759921</v>
      </c>
      <c r="Q21" s="18">
        <v>11.391991381467459</v>
      </c>
      <c r="R21" s="18">
        <v>14.294549978506531</v>
      </c>
      <c r="S21" s="18">
        <v>28.290059459433969</v>
      </c>
      <c r="T21" s="18" t="s">
        <v>114</v>
      </c>
      <c r="U21" s="18" t="s">
        <v>114</v>
      </c>
      <c r="V21" s="18">
        <v>7.0905820187056037</v>
      </c>
      <c r="W21" s="18">
        <v>6.9119261939427803</v>
      </c>
      <c r="X21" s="18">
        <v>13.859066540805831</v>
      </c>
      <c r="Y21" s="18">
        <v>21.385210673535351</v>
      </c>
      <c r="Z21" s="18" t="s">
        <v>114</v>
      </c>
      <c r="AA21" s="18" t="s">
        <v>114</v>
      </c>
      <c r="AB21" s="18">
        <v>5.7443063774042669</v>
      </c>
      <c r="AC21" s="18">
        <v>14.294549978506531</v>
      </c>
      <c r="AD21" s="18" t="s">
        <v>114</v>
      </c>
      <c r="AE21" s="18">
        <v>25.30337311190863</v>
      </c>
      <c r="AF21" s="18">
        <v>16.333142776539152</v>
      </c>
      <c r="AG21" s="18">
        <v>30.990228098485471</v>
      </c>
      <c r="AH21" s="18" t="s">
        <v>114</v>
      </c>
      <c r="AI21" s="18" t="s">
        <v>114</v>
      </c>
      <c r="AJ21" s="18" t="s">
        <v>114</v>
      </c>
      <c r="AK21" s="18">
        <v>11.972342146522839</v>
      </c>
      <c r="AL21" s="18">
        <v>7.1469390489078553</v>
      </c>
      <c r="AM21" s="18">
        <v>26.191488210155281</v>
      </c>
      <c r="AN21" s="18">
        <v>8.3118691382445284</v>
      </c>
      <c r="AO21" s="18">
        <v>9.1781952217161269</v>
      </c>
      <c r="AP21" s="18" t="s">
        <v>114</v>
      </c>
      <c r="AQ21" s="18">
        <v>30.990228098485471</v>
      </c>
      <c r="AR21" s="18" t="s">
        <v>114</v>
      </c>
      <c r="AS21" s="18">
        <v>9.5634891631428118</v>
      </c>
      <c r="AT21" s="18">
        <v>8.6616913677371095</v>
      </c>
      <c r="AU21" s="18">
        <v>9.4297180519345822</v>
      </c>
      <c r="AV21" s="18">
        <v>14.944650662952659</v>
      </c>
      <c r="AW21" s="18">
        <v>15.304824596538021</v>
      </c>
      <c r="AX21" s="18">
        <v>13.58992377276855</v>
      </c>
      <c r="AY21" s="8"/>
    </row>
    <row r="22" spans="1:51" ht="15.75" customHeight="1" thickTop="1">
      <c r="A22" s="13" t="s">
        <v>261</v>
      </c>
      <c r="B22" s="14"/>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row>
    <row r="23" spans="1:51">
      <c r="A23" s="16" t="s">
        <v>115</v>
      </c>
    </row>
  </sheetData>
  <mergeCells count="18">
    <mergeCell ref="AR3:AX3"/>
    <mergeCell ref="V3:AA3"/>
    <mergeCell ref="AB3:AK3"/>
    <mergeCell ref="AV2:AX2"/>
    <mergeCell ref="A2:C2"/>
    <mergeCell ref="A3:B5"/>
    <mergeCell ref="D3:G3"/>
    <mergeCell ref="H3:L3"/>
    <mergeCell ref="M3:N3"/>
    <mergeCell ref="O3:U3"/>
    <mergeCell ref="AL3:AQ3"/>
    <mergeCell ref="A6:A20"/>
    <mergeCell ref="A21:B21"/>
    <mergeCell ref="B6:B8"/>
    <mergeCell ref="B9:B11"/>
    <mergeCell ref="B12:B14"/>
    <mergeCell ref="B15:B17"/>
    <mergeCell ref="B18:B20"/>
  </mergeCells>
  <hyperlinks>
    <hyperlink ref="A1" location="'TOC'!A1:A1" display="Back to TOC" xr:uid="{00000000-0004-0000-43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AY17"/>
  <sheetViews>
    <sheetView workbookViewId="0">
      <pane xSplit="2" topLeftCell="C1" activePane="topRight" state="frozen"/>
      <selection pane="topRight" activeCell="A3" sqref="A3:B5"/>
    </sheetView>
  </sheetViews>
  <sheetFormatPr baseColWidth="10" defaultColWidth="8.83203125" defaultRowHeight="15"/>
  <cols>
    <col min="1" max="1" width="50" style="19"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7" t="s">
        <v>367</v>
      </c>
      <c r="B2" s="31"/>
      <c r="C2" s="31"/>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6" t="s">
        <v>254</v>
      </c>
      <c r="AW2" s="31"/>
      <c r="AX2" s="31"/>
      <c r="AY2" s="8"/>
    </row>
    <row r="3" spans="1:51" ht="37" customHeight="1">
      <c r="A3" s="38"/>
      <c r="B3" s="31"/>
      <c r="C3" s="20" t="s">
        <v>30</v>
      </c>
      <c r="D3" s="35" t="s">
        <v>31</v>
      </c>
      <c r="E3" s="31"/>
      <c r="F3" s="31"/>
      <c r="G3" s="31"/>
      <c r="H3" s="35" t="s">
        <v>32</v>
      </c>
      <c r="I3" s="31"/>
      <c r="J3" s="31"/>
      <c r="K3" s="31"/>
      <c r="L3" s="31"/>
      <c r="M3" s="35" t="s">
        <v>33</v>
      </c>
      <c r="N3" s="31"/>
      <c r="O3" s="35" t="s">
        <v>34</v>
      </c>
      <c r="P3" s="31"/>
      <c r="Q3" s="31"/>
      <c r="R3" s="31"/>
      <c r="S3" s="31"/>
      <c r="T3" s="31"/>
      <c r="U3" s="31"/>
      <c r="V3" s="35" t="s">
        <v>35</v>
      </c>
      <c r="W3" s="31"/>
      <c r="X3" s="31"/>
      <c r="Y3" s="31"/>
      <c r="Z3" s="31"/>
      <c r="AA3" s="31"/>
      <c r="AB3" s="35" t="s">
        <v>36</v>
      </c>
      <c r="AC3" s="31"/>
      <c r="AD3" s="31"/>
      <c r="AE3" s="31"/>
      <c r="AF3" s="31"/>
      <c r="AG3" s="31"/>
      <c r="AH3" s="31"/>
      <c r="AI3" s="31"/>
      <c r="AJ3" s="31"/>
      <c r="AK3" s="31"/>
      <c r="AL3" s="35" t="s">
        <v>37</v>
      </c>
      <c r="AM3" s="31"/>
      <c r="AN3" s="31"/>
      <c r="AO3" s="31"/>
      <c r="AP3" s="31"/>
      <c r="AQ3" s="31"/>
      <c r="AR3" s="35" t="s">
        <v>38</v>
      </c>
      <c r="AS3" s="31"/>
      <c r="AT3" s="31"/>
      <c r="AU3" s="31"/>
      <c r="AV3" s="31"/>
      <c r="AW3" s="31"/>
      <c r="AX3" s="31"/>
      <c r="AY3" s="8"/>
    </row>
    <row r="4" spans="1:51" ht="16" customHeight="1">
      <c r="A4" s="31"/>
      <c r="B4" s="31"/>
      <c r="C4" s="21" t="s">
        <v>39</v>
      </c>
      <c r="D4" s="21" t="s">
        <v>39</v>
      </c>
      <c r="E4" s="21" t="s">
        <v>40</v>
      </c>
      <c r="F4" s="21" t="s">
        <v>41</v>
      </c>
      <c r="G4" s="21" t="s">
        <v>42</v>
      </c>
      <c r="H4" s="21" t="s">
        <v>39</v>
      </c>
      <c r="I4" s="21" t="s">
        <v>40</v>
      </c>
      <c r="J4" s="21" t="s">
        <v>41</v>
      </c>
      <c r="K4" s="21" t="s">
        <v>42</v>
      </c>
      <c r="L4" s="21" t="s">
        <v>43</v>
      </c>
      <c r="M4" s="21" t="s">
        <v>39</v>
      </c>
      <c r="N4" s="21" t="s">
        <v>40</v>
      </c>
      <c r="O4" s="21" t="s">
        <v>39</v>
      </c>
      <c r="P4" s="21" t="s">
        <v>40</v>
      </c>
      <c r="Q4" s="21" t="s">
        <v>41</v>
      </c>
      <c r="R4" s="21" t="s">
        <v>42</v>
      </c>
      <c r="S4" s="21" t="s">
        <v>43</v>
      </c>
      <c r="T4" s="21" t="s">
        <v>44</v>
      </c>
      <c r="U4" s="21" t="s">
        <v>45</v>
      </c>
      <c r="V4" s="21" t="s">
        <v>39</v>
      </c>
      <c r="W4" s="21" t="s">
        <v>40</v>
      </c>
      <c r="X4" s="21" t="s">
        <v>41</v>
      </c>
      <c r="Y4" s="21" t="s">
        <v>42</v>
      </c>
      <c r="Z4" s="21" t="s">
        <v>43</v>
      </c>
      <c r="AA4" s="21" t="s">
        <v>44</v>
      </c>
      <c r="AB4" s="21" t="s">
        <v>39</v>
      </c>
      <c r="AC4" s="21" t="s">
        <v>40</v>
      </c>
      <c r="AD4" s="21" t="s">
        <v>41</v>
      </c>
      <c r="AE4" s="21" t="s">
        <v>42</v>
      </c>
      <c r="AF4" s="21" t="s">
        <v>43</v>
      </c>
      <c r="AG4" s="21" t="s">
        <v>44</v>
      </c>
      <c r="AH4" s="21" t="s">
        <v>45</v>
      </c>
      <c r="AI4" s="21" t="s">
        <v>46</v>
      </c>
      <c r="AJ4" s="21" t="s">
        <v>47</v>
      </c>
      <c r="AK4" s="21" t="s">
        <v>48</v>
      </c>
      <c r="AL4" s="21" t="s">
        <v>39</v>
      </c>
      <c r="AM4" s="21" t="s">
        <v>40</v>
      </c>
      <c r="AN4" s="21" t="s">
        <v>41</v>
      </c>
      <c r="AO4" s="21" t="s">
        <v>42</v>
      </c>
      <c r="AP4" s="21" t="s">
        <v>43</v>
      </c>
      <c r="AQ4" s="21" t="s">
        <v>44</v>
      </c>
      <c r="AR4" s="21" t="s">
        <v>39</v>
      </c>
      <c r="AS4" s="21" t="s">
        <v>40</v>
      </c>
      <c r="AT4" s="21" t="s">
        <v>41</v>
      </c>
      <c r="AU4" s="21" t="s">
        <v>42</v>
      </c>
      <c r="AV4" s="21" t="s">
        <v>43</v>
      </c>
      <c r="AW4" s="21" t="s">
        <v>44</v>
      </c>
      <c r="AX4" s="21" t="s">
        <v>45</v>
      </c>
      <c r="AY4" s="8"/>
    </row>
    <row r="5" spans="1:51" ht="34.5" customHeight="1">
      <c r="A5" s="31"/>
      <c r="B5" s="31"/>
      <c r="C5" s="20" t="s">
        <v>49</v>
      </c>
      <c r="D5" s="20" t="s">
        <v>50</v>
      </c>
      <c r="E5" s="20" t="s">
        <v>51</v>
      </c>
      <c r="F5" s="20" t="s">
        <v>52</v>
      </c>
      <c r="G5" s="20" t="s">
        <v>53</v>
      </c>
      <c r="H5" s="20" t="s">
        <v>54</v>
      </c>
      <c r="I5" s="20" t="s">
        <v>55</v>
      </c>
      <c r="J5" s="20" t="s">
        <v>56</v>
      </c>
      <c r="K5" s="20" t="s">
        <v>57</v>
      </c>
      <c r="L5" s="20" t="s">
        <v>58</v>
      </c>
      <c r="M5" s="20" t="s">
        <v>59</v>
      </c>
      <c r="N5" s="20" t="s">
        <v>60</v>
      </c>
      <c r="O5" s="20" t="s">
        <v>61</v>
      </c>
      <c r="P5" s="20" t="s">
        <v>62</v>
      </c>
      <c r="Q5" s="20" t="s">
        <v>63</v>
      </c>
      <c r="R5" s="20" t="s">
        <v>64</v>
      </c>
      <c r="S5" s="20" t="s">
        <v>65</v>
      </c>
      <c r="T5" s="20" t="s">
        <v>66</v>
      </c>
      <c r="U5" s="20" t="s">
        <v>67</v>
      </c>
      <c r="V5" s="20" t="s">
        <v>68</v>
      </c>
      <c r="W5" s="20" t="s">
        <v>69</v>
      </c>
      <c r="X5" s="20" t="s">
        <v>70</v>
      </c>
      <c r="Y5" s="20" t="s">
        <v>71</v>
      </c>
      <c r="Z5" s="20" t="s">
        <v>72</v>
      </c>
      <c r="AA5" s="20" t="s">
        <v>73</v>
      </c>
      <c r="AB5" s="20" t="s">
        <v>74</v>
      </c>
      <c r="AC5" s="20" t="s">
        <v>75</v>
      </c>
      <c r="AD5" s="20" t="s">
        <v>76</v>
      </c>
      <c r="AE5" s="20" t="s">
        <v>77</v>
      </c>
      <c r="AF5" s="20" t="s">
        <v>78</v>
      </c>
      <c r="AG5" s="20" t="s">
        <v>79</v>
      </c>
      <c r="AH5" s="20" t="s">
        <v>80</v>
      </c>
      <c r="AI5" s="20" t="s">
        <v>81</v>
      </c>
      <c r="AJ5" s="20" t="s">
        <v>82</v>
      </c>
      <c r="AK5" s="20" t="s">
        <v>83</v>
      </c>
      <c r="AL5" s="20" t="s">
        <v>84</v>
      </c>
      <c r="AM5" s="20" t="s">
        <v>85</v>
      </c>
      <c r="AN5" s="20" t="s">
        <v>86</v>
      </c>
      <c r="AO5" s="20" t="s">
        <v>87</v>
      </c>
      <c r="AP5" s="20" t="s">
        <v>88</v>
      </c>
      <c r="AQ5" s="20" t="s">
        <v>89</v>
      </c>
      <c r="AR5" s="20" t="s">
        <v>90</v>
      </c>
      <c r="AS5" s="20" t="s">
        <v>91</v>
      </c>
      <c r="AT5" s="20" t="s">
        <v>92</v>
      </c>
      <c r="AU5" s="20" t="s">
        <v>93</v>
      </c>
      <c r="AV5" s="20" t="s">
        <v>94</v>
      </c>
      <c r="AW5" s="20" t="s">
        <v>95</v>
      </c>
      <c r="AX5" s="20" t="s">
        <v>96</v>
      </c>
      <c r="AY5" s="8"/>
    </row>
    <row r="6" spans="1:51">
      <c r="A6" s="32" t="s">
        <v>262</v>
      </c>
      <c r="B6" s="30" t="s">
        <v>263</v>
      </c>
      <c r="C6" s="9">
        <v>0.62287294391129999</v>
      </c>
      <c r="D6" s="9">
        <v>0.63254219055030003</v>
      </c>
      <c r="E6" s="9">
        <v>0.68942840736419997</v>
      </c>
      <c r="F6" s="9">
        <v>0.53217735240300001</v>
      </c>
      <c r="G6" s="9">
        <v>0.64456120172859999</v>
      </c>
      <c r="H6" s="9">
        <v>0.31979822428619997</v>
      </c>
      <c r="I6" s="9">
        <v>0.69533281876199993</v>
      </c>
      <c r="J6" s="9">
        <v>0.65021133664149999</v>
      </c>
      <c r="K6" s="9">
        <v>0.58384325051999997</v>
      </c>
      <c r="L6" s="9">
        <v>0.6608554206117</v>
      </c>
      <c r="M6" s="9">
        <v>0.5699641413298</v>
      </c>
      <c r="N6" s="9">
        <v>0.66075990615589997</v>
      </c>
      <c r="O6" s="9">
        <v>0.65377256293569996</v>
      </c>
      <c r="P6" s="9">
        <v>0.5246711522145</v>
      </c>
      <c r="Q6" s="9">
        <v>0.62573593127420002</v>
      </c>
      <c r="R6" s="9">
        <v>0.64928865144910008</v>
      </c>
      <c r="S6" s="9">
        <v>0.65537226931920001</v>
      </c>
      <c r="T6" s="9">
        <v>0</v>
      </c>
      <c r="U6" s="9">
        <v>0.4997727153962</v>
      </c>
      <c r="V6" s="9">
        <v>0.6442468341555001</v>
      </c>
      <c r="W6" s="9">
        <v>0.6063902863674</v>
      </c>
      <c r="X6" s="9">
        <v>0.60835835796420001</v>
      </c>
      <c r="Y6" s="9">
        <v>0.57004744770460003</v>
      </c>
      <c r="Z6" s="9">
        <v>0.77249610093810006</v>
      </c>
      <c r="AA6" s="9">
        <v>1</v>
      </c>
      <c r="AB6" s="9">
        <v>0.61512146134479995</v>
      </c>
      <c r="AC6" s="9">
        <v>0.54802665478589996</v>
      </c>
      <c r="AD6" s="9">
        <v>0.71817278803619999</v>
      </c>
      <c r="AE6" s="9">
        <v>0.67728050972869991</v>
      </c>
      <c r="AF6" s="9">
        <v>0.75068738874199992</v>
      </c>
      <c r="AG6" s="9">
        <v>0.36235738285629998</v>
      </c>
      <c r="AH6" s="9"/>
      <c r="AI6" s="9">
        <v>1</v>
      </c>
      <c r="AJ6" s="9"/>
      <c r="AK6" s="9">
        <v>0.6810611813513</v>
      </c>
      <c r="AL6" s="9">
        <v>0.58920922399679998</v>
      </c>
      <c r="AM6" s="9">
        <v>0.6272501247815</v>
      </c>
      <c r="AN6" s="9">
        <v>0.63122082530580004</v>
      </c>
      <c r="AO6" s="9">
        <v>0.65347283254359989</v>
      </c>
      <c r="AP6" s="9">
        <v>1</v>
      </c>
      <c r="AQ6" s="9">
        <v>0.75424846880600005</v>
      </c>
      <c r="AR6" s="9">
        <v>0.401289100658</v>
      </c>
      <c r="AS6" s="9">
        <v>0.60877311552750002</v>
      </c>
      <c r="AT6" s="9">
        <v>0.56398220983070002</v>
      </c>
      <c r="AU6" s="9">
        <v>0.63272436952849997</v>
      </c>
      <c r="AV6" s="9">
        <v>0.76095277509360004</v>
      </c>
      <c r="AW6" s="9">
        <v>0.58853269929680008</v>
      </c>
      <c r="AX6" s="9">
        <v>0.67245367449439997</v>
      </c>
      <c r="AY6" s="8"/>
    </row>
    <row r="7" spans="1:51">
      <c r="A7" s="31"/>
      <c r="B7" s="31"/>
      <c r="C7" s="10">
        <v>304</v>
      </c>
      <c r="D7" s="10">
        <v>73</v>
      </c>
      <c r="E7" s="10">
        <v>84</v>
      </c>
      <c r="F7" s="10">
        <v>80</v>
      </c>
      <c r="G7" s="10">
        <v>67</v>
      </c>
      <c r="H7" s="10">
        <v>10</v>
      </c>
      <c r="I7" s="10">
        <v>48</v>
      </c>
      <c r="J7" s="10">
        <v>57</v>
      </c>
      <c r="K7" s="10">
        <v>62</v>
      </c>
      <c r="L7" s="10">
        <v>108</v>
      </c>
      <c r="M7" s="10">
        <v>96</v>
      </c>
      <c r="N7" s="10">
        <v>194</v>
      </c>
      <c r="O7" s="10">
        <v>141</v>
      </c>
      <c r="P7" s="10">
        <v>50</v>
      </c>
      <c r="Q7" s="10">
        <v>50</v>
      </c>
      <c r="R7" s="10">
        <v>31</v>
      </c>
      <c r="S7" s="10">
        <v>6</v>
      </c>
      <c r="T7" s="10">
        <v>0</v>
      </c>
      <c r="U7" s="10">
        <v>2</v>
      </c>
      <c r="V7" s="10">
        <v>121</v>
      </c>
      <c r="W7" s="10">
        <v>131</v>
      </c>
      <c r="X7" s="10">
        <v>28</v>
      </c>
      <c r="Y7" s="10">
        <v>11</v>
      </c>
      <c r="Z7" s="10">
        <v>2</v>
      </c>
      <c r="AA7" s="10">
        <v>1</v>
      </c>
      <c r="AB7" s="10">
        <v>183</v>
      </c>
      <c r="AC7" s="10">
        <v>29</v>
      </c>
      <c r="AD7" s="10">
        <v>4</v>
      </c>
      <c r="AE7" s="10">
        <v>11</v>
      </c>
      <c r="AF7" s="10">
        <v>22</v>
      </c>
      <c r="AG7" s="10">
        <v>6</v>
      </c>
      <c r="AH7" s="10">
        <v>0</v>
      </c>
      <c r="AI7" s="10">
        <v>2</v>
      </c>
      <c r="AJ7" s="10">
        <v>0</v>
      </c>
      <c r="AK7" s="10">
        <v>44</v>
      </c>
      <c r="AL7" s="10">
        <v>113</v>
      </c>
      <c r="AM7" s="10">
        <v>8</v>
      </c>
      <c r="AN7" s="10">
        <v>90</v>
      </c>
      <c r="AO7" s="10">
        <v>73</v>
      </c>
      <c r="AP7" s="10">
        <v>1</v>
      </c>
      <c r="AQ7" s="10">
        <v>8</v>
      </c>
      <c r="AR7" s="10">
        <v>3</v>
      </c>
      <c r="AS7" s="10">
        <v>63</v>
      </c>
      <c r="AT7" s="10">
        <v>78</v>
      </c>
      <c r="AU7" s="10">
        <v>73</v>
      </c>
      <c r="AV7" s="10">
        <v>31</v>
      </c>
      <c r="AW7" s="10">
        <v>26</v>
      </c>
      <c r="AX7" s="10">
        <v>30</v>
      </c>
      <c r="AY7" s="8"/>
    </row>
    <row r="8" spans="1:51">
      <c r="A8" s="31"/>
      <c r="B8" s="31"/>
      <c r="C8" s="11" t="s">
        <v>97</v>
      </c>
      <c r="D8" s="11"/>
      <c r="E8" s="11"/>
      <c r="F8" s="11"/>
      <c r="G8" s="11"/>
      <c r="H8" s="11"/>
      <c r="I8" s="11"/>
      <c r="J8" s="11"/>
      <c r="K8" s="11"/>
      <c r="L8" s="11"/>
      <c r="M8" s="11"/>
      <c r="N8" s="11"/>
      <c r="O8" s="11"/>
      <c r="P8" s="11"/>
      <c r="Q8" s="11"/>
      <c r="R8" s="11"/>
      <c r="S8" s="11"/>
      <c r="T8" s="11" t="s">
        <v>97</v>
      </c>
      <c r="U8" s="11"/>
      <c r="V8" s="11"/>
      <c r="W8" s="11"/>
      <c r="X8" s="11"/>
      <c r="Y8" s="11"/>
      <c r="Z8" s="11"/>
      <c r="AA8" s="11" t="s">
        <v>97</v>
      </c>
      <c r="AB8" s="11"/>
      <c r="AC8" s="11"/>
      <c r="AD8" s="11"/>
      <c r="AE8" s="11"/>
      <c r="AF8" s="11"/>
      <c r="AG8" s="11"/>
      <c r="AH8" s="11" t="s">
        <v>97</v>
      </c>
      <c r="AI8" s="11"/>
      <c r="AJ8" s="11" t="s">
        <v>97</v>
      </c>
      <c r="AK8" s="11"/>
      <c r="AL8" s="11"/>
      <c r="AM8" s="11"/>
      <c r="AN8" s="11"/>
      <c r="AO8" s="11"/>
      <c r="AP8" s="11" t="s">
        <v>97</v>
      </c>
      <c r="AQ8" s="11"/>
      <c r="AR8" s="11"/>
      <c r="AS8" s="11"/>
      <c r="AT8" s="11"/>
      <c r="AU8" s="11"/>
      <c r="AV8" s="11"/>
      <c r="AW8" s="11"/>
      <c r="AX8" s="11"/>
      <c r="AY8" s="8"/>
    </row>
    <row r="9" spans="1:51">
      <c r="A9" s="31"/>
      <c r="B9" s="30" t="s">
        <v>264</v>
      </c>
      <c r="C9" s="9">
        <v>0.37712705608870001</v>
      </c>
      <c r="D9" s="9">
        <v>0.36745780944970002</v>
      </c>
      <c r="E9" s="9">
        <v>0.31057159263579998</v>
      </c>
      <c r="F9" s="9">
        <v>0.46782264759699999</v>
      </c>
      <c r="G9" s="9">
        <v>0.35543879827140001</v>
      </c>
      <c r="H9" s="9">
        <v>0.68020177571380003</v>
      </c>
      <c r="I9" s="9">
        <v>0.30466718123800002</v>
      </c>
      <c r="J9" s="9">
        <v>0.34978866335850001</v>
      </c>
      <c r="K9" s="9">
        <v>0.41615674947999998</v>
      </c>
      <c r="L9" s="9">
        <v>0.33914457938829989</v>
      </c>
      <c r="M9" s="9">
        <v>0.4300358586702</v>
      </c>
      <c r="N9" s="9">
        <v>0.33924009384409998</v>
      </c>
      <c r="O9" s="9">
        <v>0.34622743706429998</v>
      </c>
      <c r="P9" s="9">
        <v>0.4753288477855</v>
      </c>
      <c r="Q9" s="9">
        <v>0.37426406872579998</v>
      </c>
      <c r="R9" s="9">
        <v>0.35071134855090003</v>
      </c>
      <c r="S9" s="9">
        <v>0.34462773068079999</v>
      </c>
      <c r="T9" s="9">
        <v>1</v>
      </c>
      <c r="U9" s="9">
        <v>0.50022728460380006</v>
      </c>
      <c r="V9" s="9">
        <v>0.35575316584450001</v>
      </c>
      <c r="W9" s="9">
        <v>0.3936097136326</v>
      </c>
      <c r="X9" s="9">
        <v>0.39164164203579999</v>
      </c>
      <c r="Y9" s="9">
        <v>0.42995255229540003</v>
      </c>
      <c r="Z9" s="9">
        <v>0.22750389906189999</v>
      </c>
      <c r="AA9" s="9">
        <v>0</v>
      </c>
      <c r="AB9" s="9">
        <v>0.3848785386552</v>
      </c>
      <c r="AC9" s="9">
        <v>0.45197334521409999</v>
      </c>
      <c r="AD9" s="9">
        <v>0.28182721196380001</v>
      </c>
      <c r="AE9" s="9">
        <v>0.32271949027129998</v>
      </c>
      <c r="AF9" s="9">
        <v>0.249312611258</v>
      </c>
      <c r="AG9" s="9">
        <v>0.63764261714369996</v>
      </c>
      <c r="AH9" s="9"/>
      <c r="AI9" s="9">
        <v>0</v>
      </c>
      <c r="AJ9" s="9"/>
      <c r="AK9" s="9">
        <v>0.3189388186487</v>
      </c>
      <c r="AL9" s="9">
        <v>0.41079077600320002</v>
      </c>
      <c r="AM9" s="9">
        <v>0.3727498752185</v>
      </c>
      <c r="AN9" s="9">
        <v>0.36877917469420002</v>
      </c>
      <c r="AO9" s="9">
        <v>0.3465271674564</v>
      </c>
      <c r="AP9" s="9">
        <v>0</v>
      </c>
      <c r="AQ9" s="9">
        <v>0.24575153119400001</v>
      </c>
      <c r="AR9" s="9">
        <v>0.59871089934200006</v>
      </c>
      <c r="AS9" s="9">
        <v>0.39122688447249998</v>
      </c>
      <c r="AT9" s="9">
        <v>0.43601779016929998</v>
      </c>
      <c r="AU9" s="9">
        <v>0.36727563047150003</v>
      </c>
      <c r="AV9" s="9">
        <v>0.23904722490640001</v>
      </c>
      <c r="AW9" s="9">
        <v>0.41146730070319998</v>
      </c>
      <c r="AX9" s="9">
        <v>0.32754632550559998</v>
      </c>
      <c r="AY9" s="8"/>
    </row>
    <row r="10" spans="1:51">
      <c r="A10" s="31"/>
      <c r="B10" s="31"/>
      <c r="C10" s="10">
        <v>161</v>
      </c>
      <c r="D10" s="10">
        <v>39</v>
      </c>
      <c r="E10" s="10">
        <v>47</v>
      </c>
      <c r="F10" s="10">
        <v>42</v>
      </c>
      <c r="G10" s="10">
        <v>33</v>
      </c>
      <c r="H10" s="10">
        <v>12</v>
      </c>
      <c r="I10" s="10">
        <v>22</v>
      </c>
      <c r="J10" s="10">
        <v>21</v>
      </c>
      <c r="K10" s="10">
        <v>47</v>
      </c>
      <c r="L10" s="10">
        <v>51</v>
      </c>
      <c r="M10" s="10">
        <v>62</v>
      </c>
      <c r="N10" s="10">
        <v>93</v>
      </c>
      <c r="O10" s="10">
        <v>70</v>
      </c>
      <c r="P10" s="10">
        <v>28</v>
      </c>
      <c r="Q10" s="10">
        <v>23</v>
      </c>
      <c r="R10" s="10">
        <v>16</v>
      </c>
      <c r="S10" s="10">
        <v>4</v>
      </c>
      <c r="T10" s="10">
        <v>1</v>
      </c>
      <c r="U10" s="10">
        <v>2</v>
      </c>
      <c r="V10" s="10">
        <v>61</v>
      </c>
      <c r="W10" s="10">
        <v>64</v>
      </c>
      <c r="X10" s="10">
        <v>20</v>
      </c>
      <c r="Y10" s="10">
        <v>9</v>
      </c>
      <c r="Z10" s="10">
        <v>1</v>
      </c>
      <c r="AA10" s="10">
        <v>0</v>
      </c>
      <c r="AB10" s="10">
        <v>95</v>
      </c>
      <c r="AC10" s="10">
        <v>18</v>
      </c>
      <c r="AD10" s="10">
        <v>2</v>
      </c>
      <c r="AE10" s="10">
        <v>4</v>
      </c>
      <c r="AF10" s="10">
        <v>12</v>
      </c>
      <c r="AG10" s="10">
        <v>4</v>
      </c>
      <c r="AH10" s="10">
        <v>0</v>
      </c>
      <c r="AI10" s="10">
        <v>0</v>
      </c>
      <c r="AJ10" s="10">
        <v>0</v>
      </c>
      <c r="AK10" s="10">
        <v>21</v>
      </c>
      <c r="AL10" s="10">
        <v>64</v>
      </c>
      <c r="AM10" s="10">
        <v>4</v>
      </c>
      <c r="AN10" s="10">
        <v>46</v>
      </c>
      <c r="AO10" s="10">
        <v>39</v>
      </c>
      <c r="AP10" s="10">
        <v>0</v>
      </c>
      <c r="AQ10" s="10">
        <v>2</v>
      </c>
      <c r="AR10" s="10">
        <v>3</v>
      </c>
      <c r="AS10" s="10">
        <v>39</v>
      </c>
      <c r="AT10" s="10">
        <v>48</v>
      </c>
      <c r="AU10" s="10">
        <v>28</v>
      </c>
      <c r="AV10" s="10">
        <v>11</v>
      </c>
      <c r="AW10" s="10">
        <v>14</v>
      </c>
      <c r="AX10" s="10">
        <v>18</v>
      </c>
      <c r="AY10" s="8"/>
    </row>
    <row r="11" spans="1:51">
      <c r="A11" s="31"/>
      <c r="B11" s="31"/>
      <c r="C11" s="11" t="s">
        <v>97</v>
      </c>
      <c r="D11" s="11"/>
      <c r="E11" s="11"/>
      <c r="F11" s="11"/>
      <c r="G11" s="11"/>
      <c r="H11" s="11"/>
      <c r="I11" s="11"/>
      <c r="J11" s="11"/>
      <c r="K11" s="11"/>
      <c r="L11" s="11"/>
      <c r="M11" s="11"/>
      <c r="N11" s="11"/>
      <c r="O11" s="11"/>
      <c r="P11" s="11"/>
      <c r="Q11" s="11"/>
      <c r="R11" s="11"/>
      <c r="S11" s="11"/>
      <c r="T11" s="11" t="s">
        <v>97</v>
      </c>
      <c r="U11" s="11"/>
      <c r="V11" s="11"/>
      <c r="W11" s="11"/>
      <c r="X11" s="11"/>
      <c r="Y11" s="11"/>
      <c r="Z11" s="11"/>
      <c r="AA11" s="11" t="s">
        <v>97</v>
      </c>
      <c r="AB11" s="11"/>
      <c r="AC11" s="11"/>
      <c r="AD11" s="11"/>
      <c r="AE11" s="11"/>
      <c r="AF11" s="11"/>
      <c r="AG11" s="11"/>
      <c r="AH11" s="11" t="s">
        <v>97</v>
      </c>
      <c r="AI11" s="11"/>
      <c r="AJ11" s="11" t="s">
        <v>97</v>
      </c>
      <c r="AK11" s="11"/>
      <c r="AL11" s="11"/>
      <c r="AM11" s="11"/>
      <c r="AN11" s="11"/>
      <c r="AO11" s="11"/>
      <c r="AP11" s="11" t="s">
        <v>97</v>
      </c>
      <c r="AQ11" s="11"/>
      <c r="AR11" s="11"/>
      <c r="AS11" s="11"/>
      <c r="AT11" s="11"/>
      <c r="AU11" s="11"/>
      <c r="AV11" s="11"/>
      <c r="AW11" s="11"/>
      <c r="AX11" s="11"/>
      <c r="AY11" s="8"/>
    </row>
    <row r="12" spans="1:51">
      <c r="A12" s="31"/>
      <c r="B12" s="30" t="s">
        <v>30</v>
      </c>
      <c r="C12" s="9">
        <v>1</v>
      </c>
      <c r="D12" s="9">
        <v>1</v>
      </c>
      <c r="E12" s="9">
        <v>1</v>
      </c>
      <c r="F12" s="9">
        <v>1</v>
      </c>
      <c r="G12" s="9">
        <v>1</v>
      </c>
      <c r="H12" s="9">
        <v>1</v>
      </c>
      <c r="I12" s="9">
        <v>1</v>
      </c>
      <c r="J12" s="9">
        <v>1</v>
      </c>
      <c r="K12" s="9">
        <v>1</v>
      </c>
      <c r="L12" s="9">
        <v>1</v>
      </c>
      <c r="M12" s="9">
        <v>1</v>
      </c>
      <c r="N12" s="9">
        <v>1</v>
      </c>
      <c r="O12" s="9">
        <v>1</v>
      </c>
      <c r="P12" s="9">
        <v>1</v>
      </c>
      <c r="Q12" s="9">
        <v>1</v>
      </c>
      <c r="R12" s="9">
        <v>1</v>
      </c>
      <c r="S12" s="9">
        <v>1</v>
      </c>
      <c r="T12" s="9">
        <v>1</v>
      </c>
      <c r="U12" s="9">
        <v>1</v>
      </c>
      <c r="V12" s="9">
        <v>1</v>
      </c>
      <c r="W12" s="9">
        <v>1</v>
      </c>
      <c r="X12" s="9">
        <v>1</v>
      </c>
      <c r="Y12" s="9">
        <v>1</v>
      </c>
      <c r="Z12" s="9">
        <v>1</v>
      </c>
      <c r="AA12" s="9">
        <v>1</v>
      </c>
      <c r="AB12" s="9">
        <v>1</v>
      </c>
      <c r="AC12" s="9">
        <v>1</v>
      </c>
      <c r="AD12" s="9">
        <v>1</v>
      </c>
      <c r="AE12" s="9">
        <v>1</v>
      </c>
      <c r="AF12" s="9">
        <v>1</v>
      </c>
      <c r="AG12" s="9">
        <v>1</v>
      </c>
      <c r="AH12" s="9"/>
      <c r="AI12" s="9">
        <v>1</v>
      </c>
      <c r="AJ12" s="9"/>
      <c r="AK12" s="9">
        <v>1</v>
      </c>
      <c r="AL12" s="9">
        <v>1</v>
      </c>
      <c r="AM12" s="9">
        <v>1</v>
      </c>
      <c r="AN12" s="9">
        <v>1</v>
      </c>
      <c r="AO12" s="9">
        <v>1</v>
      </c>
      <c r="AP12" s="9">
        <v>1</v>
      </c>
      <c r="AQ12" s="9">
        <v>1</v>
      </c>
      <c r="AR12" s="9">
        <v>1</v>
      </c>
      <c r="AS12" s="9">
        <v>1</v>
      </c>
      <c r="AT12" s="9">
        <v>1</v>
      </c>
      <c r="AU12" s="9">
        <v>1</v>
      </c>
      <c r="AV12" s="9">
        <v>1</v>
      </c>
      <c r="AW12" s="9">
        <v>1</v>
      </c>
      <c r="AX12" s="9">
        <v>1</v>
      </c>
      <c r="AY12" s="8"/>
    </row>
    <row r="13" spans="1:51">
      <c r="A13" s="31"/>
      <c r="B13" s="31"/>
      <c r="C13" s="10">
        <v>465</v>
      </c>
      <c r="D13" s="10">
        <v>112</v>
      </c>
      <c r="E13" s="10">
        <v>131</v>
      </c>
      <c r="F13" s="10">
        <v>122</v>
      </c>
      <c r="G13" s="10">
        <v>100</v>
      </c>
      <c r="H13" s="10">
        <v>22</v>
      </c>
      <c r="I13" s="10">
        <v>70</v>
      </c>
      <c r="J13" s="10">
        <v>78</v>
      </c>
      <c r="K13" s="10">
        <v>109</v>
      </c>
      <c r="L13" s="10">
        <v>159</v>
      </c>
      <c r="M13" s="10">
        <v>158</v>
      </c>
      <c r="N13" s="10">
        <v>287</v>
      </c>
      <c r="O13" s="10">
        <v>211</v>
      </c>
      <c r="P13" s="10">
        <v>78</v>
      </c>
      <c r="Q13" s="10">
        <v>73</v>
      </c>
      <c r="R13" s="10">
        <v>47</v>
      </c>
      <c r="S13" s="10">
        <v>10</v>
      </c>
      <c r="T13" s="10">
        <v>1</v>
      </c>
      <c r="U13" s="10">
        <v>4</v>
      </c>
      <c r="V13" s="10">
        <v>182</v>
      </c>
      <c r="W13" s="10">
        <v>195</v>
      </c>
      <c r="X13" s="10">
        <v>48</v>
      </c>
      <c r="Y13" s="10">
        <v>20</v>
      </c>
      <c r="Z13" s="10">
        <v>3</v>
      </c>
      <c r="AA13" s="10">
        <v>1</v>
      </c>
      <c r="AB13" s="10">
        <v>278</v>
      </c>
      <c r="AC13" s="10">
        <v>47</v>
      </c>
      <c r="AD13" s="10">
        <v>6</v>
      </c>
      <c r="AE13" s="10">
        <v>15</v>
      </c>
      <c r="AF13" s="10">
        <v>34</v>
      </c>
      <c r="AG13" s="10">
        <v>10</v>
      </c>
      <c r="AH13" s="10">
        <v>0</v>
      </c>
      <c r="AI13" s="10">
        <v>2</v>
      </c>
      <c r="AJ13" s="10">
        <v>0</v>
      </c>
      <c r="AK13" s="10">
        <v>65</v>
      </c>
      <c r="AL13" s="10">
        <v>177</v>
      </c>
      <c r="AM13" s="10">
        <v>12</v>
      </c>
      <c r="AN13" s="10">
        <v>136</v>
      </c>
      <c r="AO13" s="10">
        <v>112</v>
      </c>
      <c r="AP13" s="10">
        <v>1</v>
      </c>
      <c r="AQ13" s="10">
        <v>10</v>
      </c>
      <c r="AR13" s="10">
        <v>6</v>
      </c>
      <c r="AS13" s="10">
        <v>102</v>
      </c>
      <c r="AT13" s="10">
        <v>126</v>
      </c>
      <c r="AU13" s="10">
        <v>101</v>
      </c>
      <c r="AV13" s="10">
        <v>42</v>
      </c>
      <c r="AW13" s="10">
        <v>40</v>
      </c>
      <c r="AX13" s="10">
        <v>48</v>
      </c>
      <c r="AY13" s="8"/>
    </row>
    <row r="14" spans="1:51">
      <c r="A14" s="31"/>
      <c r="B14" s="31"/>
      <c r="C14" s="11" t="s">
        <v>97</v>
      </c>
      <c r="D14" s="11" t="s">
        <v>97</v>
      </c>
      <c r="E14" s="11" t="s">
        <v>97</v>
      </c>
      <c r="F14" s="11" t="s">
        <v>97</v>
      </c>
      <c r="G14" s="11" t="s">
        <v>97</v>
      </c>
      <c r="H14" s="11" t="s">
        <v>97</v>
      </c>
      <c r="I14" s="11" t="s">
        <v>97</v>
      </c>
      <c r="J14" s="11" t="s">
        <v>97</v>
      </c>
      <c r="K14" s="11" t="s">
        <v>97</v>
      </c>
      <c r="L14" s="11" t="s">
        <v>97</v>
      </c>
      <c r="M14" s="11" t="s">
        <v>97</v>
      </c>
      <c r="N14" s="11" t="s">
        <v>97</v>
      </c>
      <c r="O14" s="11" t="s">
        <v>97</v>
      </c>
      <c r="P14" s="11" t="s">
        <v>97</v>
      </c>
      <c r="Q14" s="11" t="s">
        <v>97</v>
      </c>
      <c r="R14" s="11" t="s">
        <v>97</v>
      </c>
      <c r="S14" s="11" t="s">
        <v>97</v>
      </c>
      <c r="T14" s="11" t="s">
        <v>97</v>
      </c>
      <c r="U14" s="11" t="s">
        <v>97</v>
      </c>
      <c r="V14" s="11" t="s">
        <v>97</v>
      </c>
      <c r="W14" s="11" t="s">
        <v>97</v>
      </c>
      <c r="X14" s="11" t="s">
        <v>97</v>
      </c>
      <c r="Y14" s="11" t="s">
        <v>97</v>
      </c>
      <c r="Z14" s="11" t="s">
        <v>97</v>
      </c>
      <c r="AA14" s="11" t="s">
        <v>97</v>
      </c>
      <c r="AB14" s="11" t="s">
        <v>97</v>
      </c>
      <c r="AC14" s="11" t="s">
        <v>97</v>
      </c>
      <c r="AD14" s="11" t="s">
        <v>97</v>
      </c>
      <c r="AE14" s="11" t="s">
        <v>97</v>
      </c>
      <c r="AF14" s="11" t="s">
        <v>97</v>
      </c>
      <c r="AG14" s="11" t="s">
        <v>97</v>
      </c>
      <c r="AH14" s="11" t="s">
        <v>97</v>
      </c>
      <c r="AI14" s="11" t="s">
        <v>97</v>
      </c>
      <c r="AJ14" s="11" t="s">
        <v>97</v>
      </c>
      <c r="AK14" s="11" t="s">
        <v>97</v>
      </c>
      <c r="AL14" s="11" t="s">
        <v>97</v>
      </c>
      <c r="AM14" s="11" t="s">
        <v>97</v>
      </c>
      <c r="AN14" s="11" t="s">
        <v>97</v>
      </c>
      <c r="AO14" s="11" t="s">
        <v>97</v>
      </c>
      <c r="AP14" s="11" t="s">
        <v>97</v>
      </c>
      <c r="AQ14" s="11" t="s">
        <v>97</v>
      </c>
      <c r="AR14" s="11" t="s">
        <v>97</v>
      </c>
      <c r="AS14" s="11" t="s">
        <v>97</v>
      </c>
      <c r="AT14" s="11" t="s">
        <v>97</v>
      </c>
      <c r="AU14" s="11" t="s">
        <v>97</v>
      </c>
      <c r="AV14" s="11" t="s">
        <v>97</v>
      </c>
      <c r="AW14" s="11" t="s">
        <v>97</v>
      </c>
      <c r="AX14" s="11" t="s">
        <v>97</v>
      </c>
      <c r="AY14" s="8"/>
    </row>
    <row r="15" spans="1:51" s="17" customFormat="1" ht="15" customHeight="1" thickBot="1">
      <c r="A15" s="33" t="s">
        <v>113</v>
      </c>
      <c r="B15" s="34"/>
      <c r="C15" s="18">
        <v>4.5439382191123494</v>
      </c>
      <c r="D15" s="18">
        <v>9.2597869573640654</v>
      </c>
      <c r="E15" s="18">
        <v>8.5619287140020131</v>
      </c>
      <c r="F15" s="18">
        <v>8.8721452470856246</v>
      </c>
      <c r="G15" s="18">
        <v>9.7996765944481172</v>
      </c>
      <c r="H15" s="18">
        <v>20.893523946548999</v>
      </c>
      <c r="I15" s="18">
        <v>11.71297096367068</v>
      </c>
      <c r="J15" s="18">
        <v>11.09603012535541</v>
      </c>
      <c r="K15" s="18">
        <v>9.3863596677457686</v>
      </c>
      <c r="L15" s="18">
        <v>7.7714962086271404</v>
      </c>
      <c r="M15" s="18">
        <v>7.7960533591607062</v>
      </c>
      <c r="N15" s="18">
        <v>5.7842055869556708</v>
      </c>
      <c r="O15" s="18">
        <v>6.7461259513295513</v>
      </c>
      <c r="P15" s="18">
        <v>11.09603012535541</v>
      </c>
      <c r="Q15" s="18">
        <v>11.469757140955609</v>
      </c>
      <c r="R15" s="18">
        <v>14.294549978506531</v>
      </c>
      <c r="S15" s="18">
        <v>30.990228098485471</v>
      </c>
      <c r="T15" s="18" t="s">
        <v>114</v>
      </c>
      <c r="U15" s="18" t="s">
        <v>114</v>
      </c>
      <c r="V15" s="18">
        <v>7.2638050137518348</v>
      </c>
      <c r="W15" s="18">
        <v>7.0174719247430444</v>
      </c>
      <c r="X15" s="18">
        <v>14.144859986983819</v>
      </c>
      <c r="Y15" s="18">
        <v>21.91332739368012</v>
      </c>
      <c r="Z15" s="18" t="s">
        <v>114</v>
      </c>
      <c r="AA15" s="18" t="s">
        <v>114</v>
      </c>
      <c r="AB15" s="18">
        <v>5.8771066818787077</v>
      </c>
      <c r="AC15" s="18">
        <v>14.294549978506531</v>
      </c>
      <c r="AD15" s="18" t="s">
        <v>114</v>
      </c>
      <c r="AE15" s="18">
        <v>25.30337311190863</v>
      </c>
      <c r="AF15" s="18">
        <v>16.806676467351011</v>
      </c>
      <c r="AG15" s="18">
        <v>30.990228098485471</v>
      </c>
      <c r="AH15" s="18" t="s">
        <v>114</v>
      </c>
      <c r="AI15" s="18" t="s">
        <v>114</v>
      </c>
      <c r="AJ15" s="18" t="s">
        <v>114</v>
      </c>
      <c r="AK15" s="18">
        <v>12.15514467151834</v>
      </c>
      <c r="AL15" s="18">
        <v>7.3656989151062042</v>
      </c>
      <c r="AM15" s="18">
        <v>28.290059459433969</v>
      </c>
      <c r="AN15" s="18">
        <v>8.4030525088417249</v>
      </c>
      <c r="AO15" s="18">
        <v>9.2597869573640654</v>
      </c>
      <c r="AP15" s="18" t="s">
        <v>114</v>
      </c>
      <c r="AQ15" s="18">
        <v>30.990228098485471</v>
      </c>
      <c r="AR15" s="18" t="s">
        <v>114</v>
      </c>
      <c r="AS15" s="18">
        <v>9.7031192327749221</v>
      </c>
      <c r="AT15" s="18">
        <v>8.7301701224051644</v>
      </c>
      <c r="AU15" s="18">
        <v>9.7510394129414486</v>
      </c>
      <c r="AV15" s="18">
        <v>15.121521631114961</v>
      </c>
      <c r="AW15" s="18">
        <v>15.49495909629446</v>
      </c>
      <c r="AX15" s="18">
        <v>14.144859986983819</v>
      </c>
      <c r="AY15" s="8"/>
    </row>
    <row r="16" spans="1:51" ht="15.75" customHeight="1" thickTop="1">
      <c r="A16" s="13" t="s">
        <v>265</v>
      </c>
      <c r="B16" s="14"/>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row>
    <row r="17" spans="1:1">
      <c r="A17" s="16" t="s">
        <v>115</v>
      </c>
    </row>
  </sheetData>
  <mergeCells count="16">
    <mergeCell ref="AR3:AX3"/>
    <mergeCell ref="V3:AA3"/>
    <mergeCell ref="AB3:AK3"/>
    <mergeCell ref="AV2:AX2"/>
    <mergeCell ref="A2:C2"/>
    <mergeCell ref="A3:B5"/>
    <mergeCell ref="D3:G3"/>
    <mergeCell ref="H3:L3"/>
    <mergeCell ref="M3:N3"/>
    <mergeCell ref="O3:U3"/>
    <mergeCell ref="AL3:AQ3"/>
    <mergeCell ref="B6:B8"/>
    <mergeCell ref="B9:B11"/>
    <mergeCell ref="B12:B14"/>
    <mergeCell ref="A6:A14"/>
    <mergeCell ref="A15:B15"/>
  </mergeCells>
  <hyperlinks>
    <hyperlink ref="A1" location="'TOC'!A1:A1" display="Back to TOC" xr:uid="{00000000-0004-0000-44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AY26"/>
  <sheetViews>
    <sheetView workbookViewId="0">
      <pane xSplit="2" topLeftCell="C1" activePane="topRight" state="frozen"/>
      <selection pane="topRight"/>
    </sheetView>
  </sheetViews>
  <sheetFormatPr baseColWidth="10" defaultColWidth="8.83203125" defaultRowHeight="15"/>
  <cols>
    <col min="1" max="1" width="50" style="19" bestFit="1"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7" t="s">
        <v>266</v>
      </c>
      <c r="B2" s="31"/>
      <c r="C2" s="31"/>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6" t="s">
        <v>267</v>
      </c>
      <c r="AW2" s="31"/>
      <c r="AX2" s="31"/>
      <c r="AY2" s="8"/>
    </row>
    <row r="3" spans="1:51" ht="37" customHeight="1">
      <c r="A3" s="38"/>
      <c r="B3" s="31"/>
      <c r="C3" s="20" t="s">
        <v>30</v>
      </c>
      <c r="D3" s="35" t="s">
        <v>31</v>
      </c>
      <c r="E3" s="31"/>
      <c r="F3" s="31"/>
      <c r="G3" s="31"/>
      <c r="H3" s="35" t="s">
        <v>32</v>
      </c>
      <c r="I3" s="31"/>
      <c r="J3" s="31"/>
      <c r="K3" s="31"/>
      <c r="L3" s="31"/>
      <c r="M3" s="35" t="s">
        <v>33</v>
      </c>
      <c r="N3" s="31"/>
      <c r="O3" s="35" t="s">
        <v>34</v>
      </c>
      <c r="P3" s="31"/>
      <c r="Q3" s="31"/>
      <c r="R3" s="31"/>
      <c r="S3" s="31"/>
      <c r="T3" s="31"/>
      <c r="U3" s="31"/>
      <c r="V3" s="35" t="s">
        <v>35</v>
      </c>
      <c r="W3" s="31"/>
      <c r="X3" s="31"/>
      <c r="Y3" s="31"/>
      <c r="Z3" s="31"/>
      <c r="AA3" s="31"/>
      <c r="AB3" s="35" t="s">
        <v>36</v>
      </c>
      <c r="AC3" s="31"/>
      <c r="AD3" s="31"/>
      <c r="AE3" s="31"/>
      <c r="AF3" s="31"/>
      <c r="AG3" s="31"/>
      <c r="AH3" s="31"/>
      <c r="AI3" s="31"/>
      <c r="AJ3" s="31"/>
      <c r="AK3" s="31"/>
      <c r="AL3" s="35" t="s">
        <v>37</v>
      </c>
      <c r="AM3" s="31"/>
      <c r="AN3" s="31"/>
      <c r="AO3" s="31"/>
      <c r="AP3" s="31"/>
      <c r="AQ3" s="31"/>
      <c r="AR3" s="35" t="s">
        <v>38</v>
      </c>
      <c r="AS3" s="31"/>
      <c r="AT3" s="31"/>
      <c r="AU3" s="31"/>
      <c r="AV3" s="31"/>
      <c r="AW3" s="31"/>
      <c r="AX3" s="31"/>
      <c r="AY3" s="8"/>
    </row>
    <row r="4" spans="1:51" ht="16" customHeight="1">
      <c r="A4" s="31"/>
      <c r="B4" s="31"/>
      <c r="C4" s="21" t="s">
        <v>39</v>
      </c>
      <c r="D4" s="21" t="s">
        <v>39</v>
      </c>
      <c r="E4" s="21" t="s">
        <v>40</v>
      </c>
      <c r="F4" s="21" t="s">
        <v>41</v>
      </c>
      <c r="G4" s="21" t="s">
        <v>42</v>
      </c>
      <c r="H4" s="21" t="s">
        <v>39</v>
      </c>
      <c r="I4" s="21" t="s">
        <v>40</v>
      </c>
      <c r="J4" s="21" t="s">
        <v>41</v>
      </c>
      <c r="K4" s="21" t="s">
        <v>42</v>
      </c>
      <c r="L4" s="21" t="s">
        <v>43</v>
      </c>
      <c r="M4" s="21" t="s">
        <v>39</v>
      </c>
      <c r="N4" s="21" t="s">
        <v>40</v>
      </c>
      <c r="O4" s="21" t="s">
        <v>39</v>
      </c>
      <c r="P4" s="21" t="s">
        <v>40</v>
      </c>
      <c r="Q4" s="21" t="s">
        <v>41</v>
      </c>
      <c r="R4" s="21" t="s">
        <v>42</v>
      </c>
      <c r="S4" s="21" t="s">
        <v>43</v>
      </c>
      <c r="T4" s="21" t="s">
        <v>44</v>
      </c>
      <c r="U4" s="21" t="s">
        <v>45</v>
      </c>
      <c r="V4" s="21" t="s">
        <v>39</v>
      </c>
      <c r="W4" s="21" t="s">
        <v>40</v>
      </c>
      <c r="X4" s="21" t="s">
        <v>41</v>
      </c>
      <c r="Y4" s="21" t="s">
        <v>42</v>
      </c>
      <c r="Z4" s="21" t="s">
        <v>43</v>
      </c>
      <c r="AA4" s="21" t="s">
        <v>44</v>
      </c>
      <c r="AB4" s="21" t="s">
        <v>39</v>
      </c>
      <c r="AC4" s="21" t="s">
        <v>40</v>
      </c>
      <c r="AD4" s="21" t="s">
        <v>41</v>
      </c>
      <c r="AE4" s="21" t="s">
        <v>42</v>
      </c>
      <c r="AF4" s="21" t="s">
        <v>43</v>
      </c>
      <c r="AG4" s="21" t="s">
        <v>44</v>
      </c>
      <c r="AH4" s="21" t="s">
        <v>45</v>
      </c>
      <c r="AI4" s="21" t="s">
        <v>46</v>
      </c>
      <c r="AJ4" s="21" t="s">
        <v>47</v>
      </c>
      <c r="AK4" s="21" t="s">
        <v>48</v>
      </c>
      <c r="AL4" s="21" t="s">
        <v>39</v>
      </c>
      <c r="AM4" s="21" t="s">
        <v>40</v>
      </c>
      <c r="AN4" s="21" t="s">
        <v>41</v>
      </c>
      <c r="AO4" s="21" t="s">
        <v>42</v>
      </c>
      <c r="AP4" s="21" t="s">
        <v>43</v>
      </c>
      <c r="AQ4" s="21" t="s">
        <v>44</v>
      </c>
      <c r="AR4" s="21" t="s">
        <v>39</v>
      </c>
      <c r="AS4" s="21" t="s">
        <v>40</v>
      </c>
      <c r="AT4" s="21" t="s">
        <v>41</v>
      </c>
      <c r="AU4" s="21" t="s">
        <v>42</v>
      </c>
      <c r="AV4" s="21" t="s">
        <v>43</v>
      </c>
      <c r="AW4" s="21" t="s">
        <v>44</v>
      </c>
      <c r="AX4" s="21" t="s">
        <v>45</v>
      </c>
      <c r="AY4" s="8"/>
    </row>
    <row r="5" spans="1:51" ht="34.5" customHeight="1">
      <c r="A5" s="31"/>
      <c r="B5" s="31"/>
      <c r="C5" s="20" t="s">
        <v>49</v>
      </c>
      <c r="D5" s="20" t="s">
        <v>50</v>
      </c>
      <c r="E5" s="20" t="s">
        <v>51</v>
      </c>
      <c r="F5" s="20" t="s">
        <v>52</v>
      </c>
      <c r="G5" s="20" t="s">
        <v>53</v>
      </c>
      <c r="H5" s="20" t="s">
        <v>54</v>
      </c>
      <c r="I5" s="20" t="s">
        <v>55</v>
      </c>
      <c r="J5" s="20" t="s">
        <v>56</v>
      </c>
      <c r="K5" s="20" t="s">
        <v>57</v>
      </c>
      <c r="L5" s="20" t="s">
        <v>58</v>
      </c>
      <c r="M5" s="20" t="s">
        <v>59</v>
      </c>
      <c r="N5" s="20" t="s">
        <v>60</v>
      </c>
      <c r="O5" s="20" t="s">
        <v>61</v>
      </c>
      <c r="P5" s="20" t="s">
        <v>62</v>
      </c>
      <c r="Q5" s="20" t="s">
        <v>63</v>
      </c>
      <c r="R5" s="20" t="s">
        <v>64</v>
      </c>
      <c r="S5" s="20" t="s">
        <v>65</v>
      </c>
      <c r="T5" s="20" t="s">
        <v>66</v>
      </c>
      <c r="U5" s="20" t="s">
        <v>67</v>
      </c>
      <c r="V5" s="20" t="s">
        <v>68</v>
      </c>
      <c r="W5" s="20" t="s">
        <v>69</v>
      </c>
      <c r="X5" s="20" t="s">
        <v>70</v>
      </c>
      <c r="Y5" s="20" t="s">
        <v>71</v>
      </c>
      <c r="Z5" s="20" t="s">
        <v>72</v>
      </c>
      <c r="AA5" s="20" t="s">
        <v>73</v>
      </c>
      <c r="AB5" s="20" t="s">
        <v>74</v>
      </c>
      <c r="AC5" s="20" t="s">
        <v>75</v>
      </c>
      <c r="AD5" s="20" t="s">
        <v>76</v>
      </c>
      <c r="AE5" s="20" t="s">
        <v>77</v>
      </c>
      <c r="AF5" s="20" t="s">
        <v>78</v>
      </c>
      <c r="AG5" s="20" t="s">
        <v>79</v>
      </c>
      <c r="AH5" s="20" t="s">
        <v>80</v>
      </c>
      <c r="AI5" s="20" t="s">
        <v>81</v>
      </c>
      <c r="AJ5" s="20" t="s">
        <v>82</v>
      </c>
      <c r="AK5" s="20" t="s">
        <v>83</v>
      </c>
      <c r="AL5" s="20" t="s">
        <v>84</v>
      </c>
      <c r="AM5" s="20" t="s">
        <v>85</v>
      </c>
      <c r="AN5" s="20" t="s">
        <v>86</v>
      </c>
      <c r="AO5" s="20" t="s">
        <v>87</v>
      </c>
      <c r="AP5" s="20" t="s">
        <v>88</v>
      </c>
      <c r="AQ5" s="20" t="s">
        <v>89</v>
      </c>
      <c r="AR5" s="20" t="s">
        <v>90</v>
      </c>
      <c r="AS5" s="20" t="s">
        <v>91</v>
      </c>
      <c r="AT5" s="20" t="s">
        <v>92</v>
      </c>
      <c r="AU5" s="20" t="s">
        <v>93</v>
      </c>
      <c r="AV5" s="20" t="s">
        <v>94</v>
      </c>
      <c r="AW5" s="20" t="s">
        <v>95</v>
      </c>
      <c r="AX5" s="20" t="s">
        <v>96</v>
      </c>
      <c r="AY5" s="8"/>
    </row>
    <row r="6" spans="1:51">
      <c r="A6" s="32" t="s">
        <v>236</v>
      </c>
      <c r="B6" s="30" t="s">
        <v>237</v>
      </c>
      <c r="C6" s="9">
        <v>0.73037457326639998</v>
      </c>
      <c r="D6" s="9">
        <v>0.69789596944010002</v>
      </c>
      <c r="E6" s="9">
        <v>0.78465283523639995</v>
      </c>
      <c r="F6" s="9">
        <v>0.6991369102185</v>
      </c>
      <c r="G6" s="9">
        <v>0.72844052715350005</v>
      </c>
      <c r="H6" s="9">
        <v>0.62077758691289997</v>
      </c>
      <c r="I6" s="9">
        <v>0.73387184866029997</v>
      </c>
      <c r="J6" s="9">
        <v>0.81219557630880002</v>
      </c>
      <c r="K6" s="9">
        <v>0.71070690210760001</v>
      </c>
      <c r="L6" s="9">
        <v>0.79399022387520002</v>
      </c>
      <c r="M6" s="9">
        <v>0.76447659200429996</v>
      </c>
      <c r="N6" s="9">
        <v>0.68609879420940001</v>
      </c>
      <c r="O6" s="9">
        <v>0.86543851278350004</v>
      </c>
      <c r="P6" s="9">
        <v>0.83283259528810005</v>
      </c>
      <c r="Q6" s="9">
        <v>0.65496519940709996</v>
      </c>
      <c r="R6" s="9">
        <v>0.60845821556540003</v>
      </c>
      <c r="S6" s="9">
        <v>0.68120307607160002</v>
      </c>
      <c r="T6" s="9">
        <v>0.88552682697769991</v>
      </c>
      <c r="U6" s="9">
        <v>0.77784177380160002</v>
      </c>
      <c r="V6" s="9">
        <v>0.73998280948200001</v>
      </c>
      <c r="W6" s="9">
        <v>0.69882368583010002</v>
      </c>
      <c r="X6" s="9">
        <v>0.71882370258790007</v>
      </c>
      <c r="Y6" s="9">
        <v>0.73277875245239998</v>
      </c>
      <c r="Z6" s="9">
        <v>0.75055903904919996</v>
      </c>
      <c r="AA6" s="9">
        <v>0.71279366621200002</v>
      </c>
      <c r="AB6" s="9">
        <v>0.67546814117660003</v>
      </c>
      <c r="AC6" s="9">
        <v>0.6681116340148</v>
      </c>
      <c r="AD6" s="9">
        <v>0.95525381113590002</v>
      </c>
      <c r="AE6" s="9">
        <v>0.72026986362260004</v>
      </c>
      <c r="AF6" s="9">
        <v>0.82872226199739996</v>
      </c>
      <c r="AG6" s="9">
        <v>0.92222941170650008</v>
      </c>
      <c r="AH6" s="9">
        <v>0.85118221851760001</v>
      </c>
      <c r="AI6" s="9">
        <v>0.69668672464299997</v>
      </c>
      <c r="AJ6" s="9">
        <v>0.8464062406524</v>
      </c>
      <c r="AK6" s="9">
        <v>0.71895652600560001</v>
      </c>
      <c r="AL6" s="9">
        <v>0.73412987539959995</v>
      </c>
      <c r="AM6" s="9">
        <v>0.77910958182260004</v>
      </c>
      <c r="AN6" s="9">
        <v>0.70567390761970006</v>
      </c>
      <c r="AO6" s="9">
        <v>0.72902566077219999</v>
      </c>
      <c r="AP6" s="9">
        <v>0</v>
      </c>
      <c r="AQ6" s="9">
        <v>0.7656906891052</v>
      </c>
      <c r="AR6" s="9">
        <v>0.47983081101530001</v>
      </c>
      <c r="AS6" s="9">
        <v>0.87146745314270002</v>
      </c>
      <c r="AT6" s="9">
        <v>0.74754438685620006</v>
      </c>
      <c r="AU6" s="9">
        <v>0.60917433552860001</v>
      </c>
      <c r="AV6" s="9">
        <v>0.84712106582860003</v>
      </c>
      <c r="AW6" s="9">
        <v>0.60790753994000002</v>
      </c>
      <c r="AX6" s="9">
        <v>0.90676728616160007</v>
      </c>
      <c r="AY6" s="8"/>
    </row>
    <row r="7" spans="1:51">
      <c r="A7" s="31"/>
      <c r="B7" s="31"/>
      <c r="C7" s="10">
        <v>364</v>
      </c>
      <c r="D7" s="10">
        <v>71</v>
      </c>
      <c r="E7" s="10">
        <v>109</v>
      </c>
      <c r="F7" s="10">
        <v>83</v>
      </c>
      <c r="G7" s="10">
        <v>101</v>
      </c>
      <c r="H7" s="10">
        <v>38</v>
      </c>
      <c r="I7" s="10">
        <v>60</v>
      </c>
      <c r="J7" s="10">
        <v>48</v>
      </c>
      <c r="K7" s="10">
        <v>85</v>
      </c>
      <c r="L7" s="10">
        <v>103</v>
      </c>
      <c r="M7" s="10">
        <v>144</v>
      </c>
      <c r="N7" s="10">
        <v>191</v>
      </c>
      <c r="O7" s="10">
        <v>15</v>
      </c>
      <c r="P7" s="10">
        <v>7</v>
      </c>
      <c r="Q7" s="10">
        <v>39</v>
      </c>
      <c r="R7" s="10">
        <v>53</v>
      </c>
      <c r="S7" s="10">
        <v>76</v>
      </c>
      <c r="T7" s="10">
        <v>41</v>
      </c>
      <c r="U7" s="10">
        <v>87</v>
      </c>
      <c r="V7" s="10">
        <v>24</v>
      </c>
      <c r="W7" s="10">
        <v>56</v>
      </c>
      <c r="X7" s="10">
        <v>86</v>
      </c>
      <c r="Y7" s="10">
        <v>120</v>
      </c>
      <c r="Z7" s="10">
        <v>52</v>
      </c>
      <c r="AA7" s="10">
        <v>4</v>
      </c>
      <c r="AB7" s="10">
        <v>85</v>
      </c>
      <c r="AC7" s="10">
        <v>32</v>
      </c>
      <c r="AD7" s="10">
        <v>9</v>
      </c>
      <c r="AE7" s="10">
        <v>15</v>
      </c>
      <c r="AF7" s="10">
        <v>36</v>
      </c>
      <c r="AG7" s="10">
        <v>14</v>
      </c>
      <c r="AH7" s="10">
        <v>3</v>
      </c>
      <c r="AI7" s="10">
        <v>9</v>
      </c>
      <c r="AJ7" s="10">
        <v>2</v>
      </c>
      <c r="AK7" s="10">
        <v>139</v>
      </c>
      <c r="AL7" s="10">
        <v>126</v>
      </c>
      <c r="AM7" s="10">
        <v>18</v>
      </c>
      <c r="AN7" s="10">
        <v>101</v>
      </c>
      <c r="AO7" s="10">
        <v>81</v>
      </c>
      <c r="AP7" s="10">
        <v>0</v>
      </c>
      <c r="AQ7" s="10">
        <v>15</v>
      </c>
      <c r="AR7" s="10">
        <v>6</v>
      </c>
      <c r="AS7" s="10">
        <v>62</v>
      </c>
      <c r="AT7" s="10">
        <v>166</v>
      </c>
      <c r="AU7" s="10">
        <v>61</v>
      </c>
      <c r="AV7" s="10">
        <v>18</v>
      </c>
      <c r="AW7" s="10">
        <v>23</v>
      </c>
      <c r="AX7" s="10">
        <v>28</v>
      </c>
      <c r="AY7" s="8"/>
    </row>
    <row r="8" spans="1:51">
      <c r="A8" s="31"/>
      <c r="B8" s="31"/>
      <c r="C8" s="11" t="s">
        <v>97</v>
      </c>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t="s">
        <v>97</v>
      </c>
      <c r="AQ8" s="11"/>
      <c r="AR8" s="11"/>
      <c r="AS8" s="12" t="s">
        <v>131</v>
      </c>
      <c r="AT8" s="11"/>
      <c r="AU8" s="11"/>
      <c r="AV8" s="11"/>
      <c r="AW8" s="11"/>
      <c r="AX8" s="12" t="s">
        <v>131</v>
      </c>
      <c r="AY8" s="8"/>
    </row>
    <row r="9" spans="1:51">
      <c r="A9" s="31"/>
      <c r="B9" s="30" t="s">
        <v>238</v>
      </c>
      <c r="C9" s="9">
        <v>0.11237961711070001</v>
      </c>
      <c r="D9" s="9">
        <v>0.14113776262290001</v>
      </c>
      <c r="E9" s="9">
        <v>0.1010835405548</v>
      </c>
      <c r="F9" s="9">
        <v>5.931529877517E-2</v>
      </c>
      <c r="G9" s="9">
        <v>0.1467526220342</v>
      </c>
      <c r="H9" s="9">
        <v>9.9197710864899993E-2</v>
      </c>
      <c r="I9" s="9">
        <v>0.1307524744961</v>
      </c>
      <c r="J9" s="9">
        <v>0.1138308070908</v>
      </c>
      <c r="K9" s="9">
        <v>0.1819060346427</v>
      </c>
      <c r="L9" s="9">
        <v>6.5010191000340001E-2</v>
      </c>
      <c r="M9" s="9">
        <v>0.1115617079215</v>
      </c>
      <c r="N9" s="9">
        <v>0.121657468459</v>
      </c>
      <c r="O9" s="9">
        <v>7.7796311628960002E-2</v>
      </c>
      <c r="P9" s="9">
        <v>8.3032083842079996E-2</v>
      </c>
      <c r="Q9" s="9">
        <v>0.1429851692205</v>
      </c>
      <c r="R9" s="9">
        <v>0.12922247780519999</v>
      </c>
      <c r="S9" s="9">
        <v>0.16892136159890001</v>
      </c>
      <c r="T9" s="9">
        <v>0</v>
      </c>
      <c r="U9" s="9">
        <v>0.1197200613037</v>
      </c>
      <c r="V9" s="9">
        <v>0.1278526258222</v>
      </c>
      <c r="W9" s="9">
        <v>0.13023348174130001</v>
      </c>
      <c r="X9" s="9">
        <v>0.1082411348565</v>
      </c>
      <c r="Y9" s="9">
        <v>0.1177983416117</v>
      </c>
      <c r="Z9" s="9">
        <v>9.8985764556939998E-2</v>
      </c>
      <c r="AA9" s="9">
        <v>0.1778017006948</v>
      </c>
      <c r="AB9" s="9">
        <v>0.16529569379270001</v>
      </c>
      <c r="AC9" s="9">
        <v>0.1465756249388</v>
      </c>
      <c r="AD9" s="9">
        <v>0</v>
      </c>
      <c r="AE9" s="9">
        <v>0.13512487743179999</v>
      </c>
      <c r="AF9" s="9">
        <v>3.4410262419330012E-2</v>
      </c>
      <c r="AG9" s="9">
        <v>0</v>
      </c>
      <c r="AH9" s="9">
        <v>0.14881778148239999</v>
      </c>
      <c r="AI9" s="9">
        <v>0.1968000790551</v>
      </c>
      <c r="AJ9" s="9">
        <v>9.3233788912839996E-2</v>
      </c>
      <c r="AK9" s="9">
        <v>0.10623132071660001</v>
      </c>
      <c r="AL9" s="9">
        <v>0.13540286372320001</v>
      </c>
      <c r="AM9" s="9">
        <v>0</v>
      </c>
      <c r="AN9" s="9">
        <v>0.11985531259980001</v>
      </c>
      <c r="AO9" s="9">
        <v>0.1011339365082</v>
      </c>
      <c r="AP9" s="9">
        <v>1</v>
      </c>
      <c r="AQ9" s="9">
        <v>6.535932461492E-2</v>
      </c>
      <c r="AR9" s="9">
        <v>0.17553222863949999</v>
      </c>
      <c r="AS9" s="9">
        <v>5.7539098281989998E-2</v>
      </c>
      <c r="AT9" s="9">
        <v>0.1122738570913</v>
      </c>
      <c r="AU9" s="9">
        <v>0.1302217649489</v>
      </c>
      <c r="AV9" s="9">
        <v>5.889365745571E-2</v>
      </c>
      <c r="AW9" s="9">
        <v>0.21694066942250001</v>
      </c>
      <c r="AX9" s="9">
        <v>4.6607068553759998E-2</v>
      </c>
      <c r="AY9" s="8"/>
    </row>
    <row r="10" spans="1:51">
      <c r="A10" s="31"/>
      <c r="B10" s="31"/>
      <c r="C10" s="10">
        <v>59</v>
      </c>
      <c r="D10" s="10">
        <v>20</v>
      </c>
      <c r="E10" s="10">
        <v>12</v>
      </c>
      <c r="F10" s="10">
        <v>7</v>
      </c>
      <c r="G10" s="10">
        <v>20</v>
      </c>
      <c r="H10" s="10">
        <v>7</v>
      </c>
      <c r="I10" s="10">
        <v>12</v>
      </c>
      <c r="J10" s="10">
        <v>7</v>
      </c>
      <c r="K10" s="10">
        <v>17</v>
      </c>
      <c r="L10" s="10">
        <v>13</v>
      </c>
      <c r="M10" s="10">
        <v>24</v>
      </c>
      <c r="N10" s="10">
        <v>33</v>
      </c>
      <c r="O10" s="10">
        <v>1</v>
      </c>
      <c r="P10" s="10">
        <v>2</v>
      </c>
      <c r="Q10" s="10">
        <v>10</v>
      </c>
      <c r="R10" s="10">
        <v>14</v>
      </c>
      <c r="S10" s="10">
        <v>14</v>
      </c>
      <c r="T10" s="10">
        <v>0</v>
      </c>
      <c r="U10" s="10">
        <v>13</v>
      </c>
      <c r="V10" s="10">
        <v>6</v>
      </c>
      <c r="W10" s="10">
        <v>10</v>
      </c>
      <c r="X10" s="10">
        <v>15</v>
      </c>
      <c r="Y10" s="10">
        <v>17</v>
      </c>
      <c r="Z10" s="10">
        <v>8</v>
      </c>
      <c r="AA10" s="10">
        <v>2</v>
      </c>
      <c r="AB10" s="10">
        <v>22</v>
      </c>
      <c r="AC10" s="10">
        <v>5</v>
      </c>
      <c r="AD10" s="10">
        <v>0</v>
      </c>
      <c r="AE10" s="10">
        <v>3</v>
      </c>
      <c r="AF10" s="10">
        <v>3</v>
      </c>
      <c r="AG10" s="10">
        <v>0</v>
      </c>
      <c r="AH10" s="10">
        <v>1</v>
      </c>
      <c r="AI10" s="10">
        <v>2</v>
      </c>
      <c r="AJ10" s="10">
        <v>1</v>
      </c>
      <c r="AK10" s="10">
        <v>21</v>
      </c>
      <c r="AL10" s="10">
        <v>23</v>
      </c>
      <c r="AM10" s="10">
        <v>0</v>
      </c>
      <c r="AN10" s="10">
        <v>21</v>
      </c>
      <c r="AO10" s="10">
        <v>10</v>
      </c>
      <c r="AP10" s="10">
        <v>1</v>
      </c>
      <c r="AQ10" s="10">
        <v>2</v>
      </c>
      <c r="AR10" s="10">
        <v>4</v>
      </c>
      <c r="AS10" s="10">
        <v>7</v>
      </c>
      <c r="AT10" s="10">
        <v>22</v>
      </c>
      <c r="AU10" s="10">
        <v>11</v>
      </c>
      <c r="AV10" s="10">
        <v>2</v>
      </c>
      <c r="AW10" s="10">
        <v>11</v>
      </c>
      <c r="AX10" s="10">
        <v>2</v>
      </c>
      <c r="AY10" s="8"/>
    </row>
    <row r="11" spans="1:51">
      <c r="A11" s="31"/>
      <c r="B11" s="31"/>
      <c r="C11" s="11" t="s">
        <v>97</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t="s">
        <v>97</v>
      </c>
      <c r="AQ11" s="11"/>
      <c r="AR11" s="11"/>
      <c r="AS11" s="11"/>
      <c r="AT11" s="11"/>
      <c r="AU11" s="11"/>
      <c r="AV11" s="11"/>
      <c r="AW11" s="11"/>
      <c r="AX11" s="11"/>
      <c r="AY11" s="8"/>
    </row>
    <row r="12" spans="1:51">
      <c r="A12" s="31"/>
      <c r="B12" s="30" t="s">
        <v>239</v>
      </c>
      <c r="C12" s="9">
        <v>3.9681296481879999E-2</v>
      </c>
      <c r="D12" s="9">
        <v>2.4264536288359999E-2</v>
      </c>
      <c r="E12" s="9">
        <v>2.7525017295859999E-2</v>
      </c>
      <c r="F12" s="9">
        <v>9.952822837045E-2</v>
      </c>
      <c r="G12" s="9">
        <v>1.228718421543E-2</v>
      </c>
      <c r="H12" s="9">
        <v>1.779490167436E-2</v>
      </c>
      <c r="I12" s="9">
        <v>8.7073096135749997E-2</v>
      </c>
      <c r="J12" s="9">
        <v>6.4877024653899997E-3</v>
      </c>
      <c r="K12" s="9">
        <v>3.3016500454879999E-2</v>
      </c>
      <c r="L12" s="9">
        <v>2.7645831887190001E-2</v>
      </c>
      <c r="M12" s="9">
        <v>2.4523921890679999E-2</v>
      </c>
      <c r="N12" s="9">
        <v>4.6086315663940003E-2</v>
      </c>
      <c r="O12" s="9">
        <v>5.6765175587580007E-2</v>
      </c>
      <c r="P12" s="9">
        <v>5.1415337211559997E-2</v>
      </c>
      <c r="Q12" s="9">
        <v>7.7440316837159998E-3</v>
      </c>
      <c r="R12" s="9">
        <v>7.6999016855230001E-2</v>
      </c>
      <c r="S12" s="9">
        <v>3.486282587154E-2</v>
      </c>
      <c r="T12" s="9">
        <v>0</v>
      </c>
      <c r="U12" s="9">
        <v>2.461925342774E-2</v>
      </c>
      <c r="V12" s="9">
        <v>0</v>
      </c>
      <c r="W12" s="9">
        <v>2.5208090776799998E-2</v>
      </c>
      <c r="X12" s="9">
        <v>5.5547975781760003E-2</v>
      </c>
      <c r="Y12" s="9">
        <v>3.9954395787730003E-2</v>
      </c>
      <c r="Z12" s="9">
        <v>2.5734583932469999E-2</v>
      </c>
      <c r="AA12" s="9">
        <v>0</v>
      </c>
      <c r="AB12" s="9">
        <v>3.014628017232E-2</v>
      </c>
      <c r="AC12" s="9">
        <v>6.6775991544070004E-2</v>
      </c>
      <c r="AD12" s="9">
        <v>0</v>
      </c>
      <c r="AE12" s="9">
        <v>0</v>
      </c>
      <c r="AF12" s="9">
        <v>2.0840022965699999E-2</v>
      </c>
      <c r="AG12" s="9">
        <v>3.8836770443929997E-2</v>
      </c>
      <c r="AH12" s="9">
        <v>0</v>
      </c>
      <c r="AI12" s="9">
        <v>0.1065131963019</v>
      </c>
      <c r="AJ12" s="9">
        <v>6.0359970434730001E-2</v>
      </c>
      <c r="AK12" s="9">
        <v>3.7747987534790001E-2</v>
      </c>
      <c r="AL12" s="9">
        <v>3.4716388095689998E-2</v>
      </c>
      <c r="AM12" s="9">
        <v>1.235153611833E-2</v>
      </c>
      <c r="AN12" s="9">
        <v>3.9324121388280002E-2</v>
      </c>
      <c r="AO12" s="9">
        <v>4.6284634774629997E-2</v>
      </c>
      <c r="AP12" s="9">
        <v>0</v>
      </c>
      <c r="AQ12" s="9">
        <v>0</v>
      </c>
      <c r="AR12" s="9">
        <v>3.092881507735E-2</v>
      </c>
      <c r="AS12" s="9">
        <v>1.1401137182949999E-2</v>
      </c>
      <c r="AT12" s="9">
        <v>3.400508899469E-2</v>
      </c>
      <c r="AU12" s="9">
        <v>8.1464195382109986E-2</v>
      </c>
      <c r="AV12" s="9">
        <v>4.2554508753190001E-2</v>
      </c>
      <c r="AW12" s="9">
        <v>4.6591396699709998E-2</v>
      </c>
      <c r="AX12" s="9">
        <v>0</v>
      </c>
      <c r="AY12" s="8"/>
    </row>
    <row r="13" spans="1:51">
      <c r="A13" s="31"/>
      <c r="B13" s="31"/>
      <c r="C13" s="10">
        <v>25</v>
      </c>
      <c r="D13" s="10">
        <v>5</v>
      </c>
      <c r="E13" s="10">
        <v>5</v>
      </c>
      <c r="F13" s="10">
        <v>12</v>
      </c>
      <c r="G13" s="10">
        <v>3</v>
      </c>
      <c r="H13" s="10">
        <v>1</v>
      </c>
      <c r="I13" s="10">
        <v>8</v>
      </c>
      <c r="J13" s="10">
        <v>1</v>
      </c>
      <c r="K13" s="10">
        <v>5</v>
      </c>
      <c r="L13" s="10">
        <v>6</v>
      </c>
      <c r="M13" s="10">
        <v>5</v>
      </c>
      <c r="N13" s="10">
        <v>16</v>
      </c>
      <c r="O13" s="10">
        <v>1</v>
      </c>
      <c r="P13" s="10">
        <v>1</v>
      </c>
      <c r="Q13" s="10">
        <v>1</v>
      </c>
      <c r="R13" s="10">
        <v>8</v>
      </c>
      <c r="S13" s="10">
        <v>5</v>
      </c>
      <c r="T13" s="10">
        <v>0</v>
      </c>
      <c r="U13" s="10">
        <v>3</v>
      </c>
      <c r="V13" s="10">
        <v>0</v>
      </c>
      <c r="W13" s="10">
        <v>3</v>
      </c>
      <c r="X13" s="10">
        <v>9</v>
      </c>
      <c r="Y13" s="10">
        <v>9</v>
      </c>
      <c r="Z13" s="10">
        <v>1</v>
      </c>
      <c r="AA13" s="10">
        <v>0</v>
      </c>
      <c r="AB13" s="10">
        <v>6</v>
      </c>
      <c r="AC13" s="10">
        <v>2</v>
      </c>
      <c r="AD13" s="10">
        <v>0</v>
      </c>
      <c r="AE13" s="10">
        <v>0</v>
      </c>
      <c r="AF13" s="10">
        <v>1</v>
      </c>
      <c r="AG13" s="10">
        <v>1</v>
      </c>
      <c r="AH13" s="10">
        <v>0</v>
      </c>
      <c r="AI13" s="10">
        <v>1</v>
      </c>
      <c r="AJ13" s="10">
        <v>1</v>
      </c>
      <c r="AK13" s="10">
        <v>10</v>
      </c>
      <c r="AL13" s="10">
        <v>8</v>
      </c>
      <c r="AM13" s="10">
        <v>1</v>
      </c>
      <c r="AN13" s="10">
        <v>7</v>
      </c>
      <c r="AO13" s="10">
        <v>6</v>
      </c>
      <c r="AP13" s="10">
        <v>0</v>
      </c>
      <c r="AQ13" s="10">
        <v>0</v>
      </c>
      <c r="AR13" s="10">
        <v>1</v>
      </c>
      <c r="AS13" s="10">
        <v>1</v>
      </c>
      <c r="AT13" s="10">
        <v>11</v>
      </c>
      <c r="AU13" s="10">
        <v>7</v>
      </c>
      <c r="AV13" s="10">
        <v>1</v>
      </c>
      <c r="AW13" s="10">
        <v>4</v>
      </c>
      <c r="AX13" s="10">
        <v>0</v>
      </c>
      <c r="AY13" s="8"/>
    </row>
    <row r="14" spans="1:51">
      <c r="A14" s="31"/>
      <c r="B14" s="31"/>
      <c r="C14" s="11" t="s">
        <v>97</v>
      </c>
      <c r="D14" s="11"/>
      <c r="E14" s="11"/>
      <c r="F14" s="12" t="s">
        <v>131</v>
      </c>
      <c r="G14" s="11"/>
      <c r="H14" s="11"/>
      <c r="I14" s="12" t="s">
        <v>118</v>
      </c>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t="s">
        <v>97</v>
      </c>
      <c r="AQ14" s="11"/>
      <c r="AR14" s="11"/>
      <c r="AS14" s="11"/>
      <c r="AT14" s="11"/>
      <c r="AU14" s="11"/>
      <c r="AV14" s="11"/>
      <c r="AW14" s="11"/>
      <c r="AX14" s="11"/>
      <c r="AY14" s="8"/>
    </row>
    <row r="15" spans="1:51">
      <c r="A15" s="31"/>
      <c r="B15" s="30" t="s">
        <v>240</v>
      </c>
      <c r="C15" s="9">
        <v>6.2227139873180001E-2</v>
      </c>
      <c r="D15" s="9">
        <v>4.0132606251879997E-2</v>
      </c>
      <c r="E15" s="9">
        <v>5.4349300709059988E-2</v>
      </c>
      <c r="F15" s="9">
        <v>0.1053102476838</v>
      </c>
      <c r="G15" s="9">
        <v>4.969448785997E-2</v>
      </c>
      <c r="H15" s="9">
        <v>0.13944047114710001</v>
      </c>
      <c r="I15" s="9">
        <v>1.8872028549019999E-2</v>
      </c>
      <c r="J15" s="9">
        <v>4.826379235001E-2</v>
      </c>
      <c r="K15" s="9">
        <v>4.9331712181739998E-2</v>
      </c>
      <c r="L15" s="9">
        <v>5.3865091913209998E-2</v>
      </c>
      <c r="M15" s="9">
        <v>5.5529113409129999E-2</v>
      </c>
      <c r="N15" s="9">
        <v>7.448229467037E-2</v>
      </c>
      <c r="O15" s="9">
        <v>0</v>
      </c>
      <c r="P15" s="9">
        <v>0</v>
      </c>
      <c r="Q15" s="9">
        <v>0.1566058563837</v>
      </c>
      <c r="R15" s="9">
        <v>6.5232139555559995E-2</v>
      </c>
      <c r="S15" s="9">
        <v>4.5769466371530003E-2</v>
      </c>
      <c r="T15" s="9">
        <v>0</v>
      </c>
      <c r="U15" s="9">
        <v>6.150347826752E-2</v>
      </c>
      <c r="V15" s="9">
        <v>4.6794193259349998E-2</v>
      </c>
      <c r="W15" s="9">
        <v>0.1122101948904</v>
      </c>
      <c r="X15" s="9">
        <v>5.0833341295380002E-2</v>
      </c>
      <c r="Y15" s="9">
        <v>3.646534251025E-2</v>
      </c>
      <c r="Z15" s="9">
        <v>0.1132131633543</v>
      </c>
      <c r="AA15" s="9">
        <v>0</v>
      </c>
      <c r="AB15" s="9">
        <v>8.2998566233679988E-2</v>
      </c>
      <c r="AC15" s="9">
        <v>4.0605410358380001E-2</v>
      </c>
      <c r="AD15" s="9">
        <v>0</v>
      </c>
      <c r="AE15" s="9">
        <v>7.3060970973109998E-2</v>
      </c>
      <c r="AF15" s="9">
        <v>3.189662320206E-2</v>
      </c>
      <c r="AG15" s="9">
        <v>0</v>
      </c>
      <c r="AH15" s="9">
        <v>0</v>
      </c>
      <c r="AI15" s="9">
        <v>0</v>
      </c>
      <c r="AJ15" s="9">
        <v>0</v>
      </c>
      <c r="AK15" s="9">
        <v>7.4925678589159994E-2</v>
      </c>
      <c r="AL15" s="9">
        <v>6.7922847612240003E-2</v>
      </c>
      <c r="AM15" s="9">
        <v>6.7899919360929997E-2</v>
      </c>
      <c r="AN15" s="9">
        <v>5.1758380024680001E-2</v>
      </c>
      <c r="AO15" s="9">
        <v>6.0273335580049998E-2</v>
      </c>
      <c r="AP15" s="9">
        <v>0</v>
      </c>
      <c r="AQ15" s="9">
        <v>0.16894998627989999</v>
      </c>
      <c r="AR15" s="9">
        <v>3.4481473956E-2</v>
      </c>
      <c r="AS15" s="9">
        <v>4.1892803988190001E-2</v>
      </c>
      <c r="AT15" s="9">
        <v>4.0747465292290001E-2</v>
      </c>
      <c r="AU15" s="9">
        <v>0.1403440021305</v>
      </c>
      <c r="AV15" s="9">
        <v>5.1430767962469988E-2</v>
      </c>
      <c r="AW15" s="9">
        <v>4.1545850445620001E-2</v>
      </c>
      <c r="AX15" s="9">
        <v>4.6625645284639999E-2</v>
      </c>
      <c r="AY15" s="8"/>
    </row>
    <row r="16" spans="1:51">
      <c r="A16" s="31"/>
      <c r="B16" s="31"/>
      <c r="C16" s="10">
        <v>32</v>
      </c>
      <c r="D16" s="10">
        <v>6</v>
      </c>
      <c r="E16" s="10">
        <v>8</v>
      </c>
      <c r="F16" s="10">
        <v>11</v>
      </c>
      <c r="G16" s="10">
        <v>7</v>
      </c>
      <c r="H16" s="10">
        <v>7</v>
      </c>
      <c r="I16" s="10">
        <v>3</v>
      </c>
      <c r="J16" s="10">
        <v>4</v>
      </c>
      <c r="K16" s="10">
        <v>6</v>
      </c>
      <c r="L16" s="10">
        <v>11</v>
      </c>
      <c r="M16" s="10">
        <v>9</v>
      </c>
      <c r="N16" s="10">
        <v>22</v>
      </c>
      <c r="O16" s="10">
        <v>0</v>
      </c>
      <c r="P16" s="10">
        <v>0</v>
      </c>
      <c r="Q16" s="10">
        <v>7</v>
      </c>
      <c r="R16" s="10">
        <v>9</v>
      </c>
      <c r="S16" s="10">
        <v>7</v>
      </c>
      <c r="T16" s="10">
        <v>0</v>
      </c>
      <c r="U16" s="10">
        <v>6</v>
      </c>
      <c r="V16" s="10">
        <v>3</v>
      </c>
      <c r="W16" s="10">
        <v>7</v>
      </c>
      <c r="X16" s="10">
        <v>6</v>
      </c>
      <c r="Y16" s="10">
        <v>7</v>
      </c>
      <c r="Z16" s="10">
        <v>9</v>
      </c>
      <c r="AA16" s="10">
        <v>0</v>
      </c>
      <c r="AB16" s="10">
        <v>10</v>
      </c>
      <c r="AC16" s="10">
        <v>2</v>
      </c>
      <c r="AD16" s="10">
        <v>0</v>
      </c>
      <c r="AE16" s="10">
        <v>3</v>
      </c>
      <c r="AF16" s="10">
        <v>3</v>
      </c>
      <c r="AG16" s="10">
        <v>0</v>
      </c>
      <c r="AH16" s="10">
        <v>0</v>
      </c>
      <c r="AI16" s="10">
        <v>0</v>
      </c>
      <c r="AJ16" s="10">
        <v>0</v>
      </c>
      <c r="AK16" s="10">
        <v>13</v>
      </c>
      <c r="AL16" s="10">
        <v>15</v>
      </c>
      <c r="AM16" s="10">
        <v>3</v>
      </c>
      <c r="AN16" s="10">
        <v>7</v>
      </c>
      <c r="AO16" s="10">
        <v>6</v>
      </c>
      <c r="AP16" s="10">
        <v>0</v>
      </c>
      <c r="AQ16" s="10">
        <v>1</v>
      </c>
      <c r="AR16" s="10">
        <v>1</v>
      </c>
      <c r="AS16" s="10">
        <v>5</v>
      </c>
      <c r="AT16" s="10">
        <v>6</v>
      </c>
      <c r="AU16" s="10">
        <v>13</v>
      </c>
      <c r="AV16" s="10">
        <v>2</v>
      </c>
      <c r="AW16" s="10">
        <v>3</v>
      </c>
      <c r="AX16" s="10">
        <v>2</v>
      </c>
      <c r="AY16" s="8"/>
    </row>
    <row r="17" spans="1:51">
      <c r="A17" s="31"/>
      <c r="B17" s="31"/>
      <c r="C17" s="11" t="s">
        <v>97</v>
      </c>
      <c r="D17" s="11"/>
      <c r="E17" s="11"/>
      <c r="F17" s="11"/>
      <c r="G17" s="11"/>
      <c r="H17" s="12" t="s">
        <v>106</v>
      </c>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t="s">
        <v>97</v>
      </c>
      <c r="AQ17" s="11"/>
      <c r="AR17" s="11"/>
      <c r="AS17" s="11"/>
      <c r="AT17" s="11"/>
      <c r="AU17" s="11"/>
      <c r="AV17" s="11"/>
      <c r="AW17" s="11"/>
      <c r="AX17" s="11"/>
      <c r="AY17" s="8"/>
    </row>
    <row r="18" spans="1:51">
      <c r="A18" s="31"/>
      <c r="B18" s="30" t="s">
        <v>73</v>
      </c>
      <c r="C18" s="9">
        <v>5.5337373267759997E-2</v>
      </c>
      <c r="D18" s="9">
        <v>9.6569125396739994E-2</v>
      </c>
      <c r="E18" s="9">
        <v>3.2389306203960001E-2</v>
      </c>
      <c r="F18" s="9">
        <v>3.6709314952069999E-2</v>
      </c>
      <c r="G18" s="9">
        <v>6.2825178736960002E-2</v>
      </c>
      <c r="H18" s="9">
        <v>0.1227893294007</v>
      </c>
      <c r="I18" s="9">
        <v>2.9430552158909998E-2</v>
      </c>
      <c r="J18" s="9">
        <v>1.9222121784989998E-2</v>
      </c>
      <c r="K18" s="9">
        <v>2.503885061313E-2</v>
      </c>
      <c r="L18" s="9">
        <v>5.9488661324040001E-2</v>
      </c>
      <c r="M18" s="9">
        <v>4.3908664774379998E-2</v>
      </c>
      <c r="N18" s="9">
        <v>7.1675126997290006E-2</v>
      </c>
      <c r="O18" s="9">
        <v>0</v>
      </c>
      <c r="P18" s="9">
        <v>3.2719983658280001E-2</v>
      </c>
      <c r="Q18" s="9">
        <v>3.7699743304960003E-2</v>
      </c>
      <c r="R18" s="9">
        <v>0.1200881502186</v>
      </c>
      <c r="S18" s="9">
        <v>6.9243270086479999E-2</v>
      </c>
      <c r="T18" s="9">
        <v>0.11447317302230001</v>
      </c>
      <c r="U18" s="9">
        <v>1.6315433199449999E-2</v>
      </c>
      <c r="V18" s="9">
        <v>8.5370371436509995E-2</v>
      </c>
      <c r="W18" s="9">
        <v>3.3524546761369997E-2</v>
      </c>
      <c r="X18" s="9">
        <v>6.6553845478479992E-2</v>
      </c>
      <c r="Y18" s="9">
        <v>7.3003167637839997E-2</v>
      </c>
      <c r="Z18" s="9">
        <v>1.150744910707E-2</v>
      </c>
      <c r="AA18" s="9">
        <v>0.10940463309329999</v>
      </c>
      <c r="AB18" s="9">
        <v>4.6091318624649998E-2</v>
      </c>
      <c r="AC18" s="9">
        <v>7.7931339143959999E-2</v>
      </c>
      <c r="AD18" s="9">
        <v>4.4746188864049997E-2</v>
      </c>
      <c r="AE18" s="9">
        <v>7.1544287972429996E-2</v>
      </c>
      <c r="AF18" s="9">
        <v>8.4130829415519998E-2</v>
      </c>
      <c r="AG18" s="9">
        <v>3.8933817849540003E-2</v>
      </c>
      <c r="AH18" s="9">
        <v>0</v>
      </c>
      <c r="AI18" s="9">
        <v>0</v>
      </c>
      <c r="AJ18" s="9">
        <v>0</v>
      </c>
      <c r="AK18" s="9">
        <v>6.2138487153810013E-2</v>
      </c>
      <c r="AL18" s="9">
        <v>2.7828025169360001E-2</v>
      </c>
      <c r="AM18" s="9">
        <v>0.1406389626981</v>
      </c>
      <c r="AN18" s="9">
        <v>8.3388278367519997E-2</v>
      </c>
      <c r="AO18" s="9">
        <v>6.3282432364909991E-2</v>
      </c>
      <c r="AP18" s="9">
        <v>0</v>
      </c>
      <c r="AQ18" s="9">
        <v>0</v>
      </c>
      <c r="AR18" s="9">
        <v>0.27922667131189999</v>
      </c>
      <c r="AS18" s="9">
        <v>1.7699507404209999E-2</v>
      </c>
      <c r="AT18" s="9">
        <v>6.5429201765450001E-2</v>
      </c>
      <c r="AU18" s="9">
        <v>3.8795702009849997E-2</v>
      </c>
      <c r="AV18" s="9">
        <v>0</v>
      </c>
      <c r="AW18" s="9">
        <v>8.7014543492240012E-2</v>
      </c>
      <c r="AX18" s="9">
        <v>0</v>
      </c>
      <c r="AY18" s="8"/>
    </row>
    <row r="19" spans="1:51">
      <c r="A19" s="31"/>
      <c r="B19" s="31"/>
      <c r="C19" s="10">
        <v>24</v>
      </c>
      <c r="D19" s="10">
        <v>6</v>
      </c>
      <c r="E19" s="10">
        <v>1</v>
      </c>
      <c r="F19" s="10">
        <v>6</v>
      </c>
      <c r="G19" s="10">
        <v>11</v>
      </c>
      <c r="H19" s="10">
        <v>5</v>
      </c>
      <c r="I19" s="10">
        <v>5</v>
      </c>
      <c r="J19" s="10">
        <v>2</v>
      </c>
      <c r="K19" s="10">
        <v>5</v>
      </c>
      <c r="L19" s="10">
        <v>5</v>
      </c>
      <c r="M19" s="10">
        <v>7</v>
      </c>
      <c r="N19" s="10">
        <v>16</v>
      </c>
      <c r="O19" s="10">
        <v>0</v>
      </c>
      <c r="P19" s="10">
        <v>1</v>
      </c>
      <c r="Q19" s="10">
        <v>3</v>
      </c>
      <c r="R19" s="10">
        <v>8</v>
      </c>
      <c r="S19" s="10">
        <v>6</v>
      </c>
      <c r="T19" s="10">
        <v>1</v>
      </c>
      <c r="U19" s="10">
        <v>4</v>
      </c>
      <c r="V19" s="10">
        <v>3</v>
      </c>
      <c r="W19" s="10">
        <v>4</v>
      </c>
      <c r="X19" s="10">
        <v>6</v>
      </c>
      <c r="Y19" s="10">
        <v>8</v>
      </c>
      <c r="Z19" s="10">
        <v>1</v>
      </c>
      <c r="AA19" s="10">
        <v>1</v>
      </c>
      <c r="AB19" s="10">
        <v>5</v>
      </c>
      <c r="AC19" s="10">
        <v>4</v>
      </c>
      <c r="AD19" s="10">
        <v>1</v>
      </c>
      <c r="AE19" s="10">
        <v>1</v>
      </c>
      <c r="AF19" s="10">
        <v>2</v>
      </c>
      <c r="AG19" s="10">
        <v>1</v>
      </c>
      <c r="AH19" s="10">
        <v>0</v>
      </c>
      <c r="AI19" s="10">
        <v>0</v>
      </c>
      <c r="AJ19" s="10">
        <v>0</v>
      </c>
      <c r="AK19" s="10">
        <v>10</v>
      </c>
      <c r="AL19" s="10">
        <v>7</v>
      </c>
      <c r="AM19" s="10">
        <v>2</v>
      </c>
      <c r="AN19" s="10">
        <v>8</v>
      </c>
      <c r="AO19" s="10">
        <v>6</v>
      </c>
      <c r="AP19" s="10">
        <v>0</v>
      </c>
      <c r="AQ19" s="10">
        <v>0</v>
      </c>
      <c r="AR19" s="10">
        <v>2</v>
      </c>
      <c r="AS19" s="10">
        <v>3</v>
      </c>
      <c r="AT19" s="10">
        <v>13</v>
      </c>
      <c r="AU19" s="10">
        <v>5</v>
      </c>
      <c r="AV19" s="10">
        <v>0</v>
      </c>
      <c r="AW19" s="10">
        <v>1</v>
      </c>
      <c r="AX19" s="10">
        <v>0</v>
      </c>
      <c r="AY19" s="8"/>
    </row>
    <row r="20" spans="1:51">
      <c r="A20" s="31"/>
      <c r="B20" s="31"/>
      <c r="C20" s="11" t="s">
        <v>97</v>
      </c>
      <c r="D20" s="11"/>
      <c r="E20" s="11"/>
      <c r="F20" s="11"/>
      <c r="G20" s="11"/>
      <c r="H20" s="11"/>
      <c r="I20" s="11"/>
      <c r="J20" s="11"/>
      <c r="K20" s="11"/>
      <c r="L20" s="11"/>
      <c r="M20" s="11"/>
      <c r="N20" s="11"/>
      <c r="O20" s="11"/>
      <c r="P20" s="11"/>
      <c r="Q20" s="11"/>
      <c r="R20" s="12" t="s">
        <v>141</v>
      </c>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t="s">
        <v>97</v>
      </c>
      <c r="AQ20" s="11"/>
      <c r="AR20" s="12" t="s">
        <v>106</v>
      </c>
      <c r="AS20" s="11"/>
      <c r="AT20" s="11"/>
      <c r="AU20" s="11"/>
      <c r="AV20" s="11"/>
      <c r="AW20" s="11"/>
      <c r="AX20" s="11"/>
      <c r="AY20" s="8"/>
    </row>
    <row r="21" spans="1:51">
      <c r="A21" s="31"/>
      <c r="B21" s="30" t="s">
        <v>30</v>
      </c>
      <c r="C21" s="9">
        <v>1</v>
      </c>
      <c r="D21" s="9">
        <v>1</v>
      </c>
      <c r="E21" s="9">
        <v>1</v>
      </c>
      <c r="F21" s="9">
        <v>1</v>
      </c>
      <c r="G21" s="9">
        <v>1</v>
      </c>
      <c r="H21" s="9">
        <v>1</v>
      </c>
      <c r="I21" s="9">
        <v>1</v>
      </c>
      <c r="J21" s="9">
        <v>1</v>
      </c>
      <c r="K21" s="9">
        <v>1</v>
      </c>
      <c r="L21" s="9">
        <v>1</v>
      </c>
      <c r="M21" s="9">
        <v>1</v>
      </c>
      <c r="N21" s="9">
        <v>1</v>
      </c>
      <c r="O21" s="9">
        <v>1</v>
      </c>
      <c r="P21" s="9">
        <v>1</v>
      </c>
      <c r="Q21" s="9">
        <v>1</v>
      </c>
      <c r="R21" s="9">
        <v>1</v>
      </c>
      <c r="S21" s="9">
        <v>1</v>
      </c>
      <c r="T21" s="9">
        <v>1</v>
      </c>
      <c r="U21" s="9">
        <v>1</v>
      </c>
      <c r="V21" s="9">
        <v>1</v>
      </c>
      <c r="W21" s="9">
        <v>1</v>
      </c>
      <c r="X21" s="9">
        <v>1</v>
      </c>
      <c r="Y21" s="9">
        <v>1</v>
      </c>
      <c r="Z21" s="9">
        <v>1</v>
      </c>
      <c r="AA21" s="9">
        <v>1</v>
      </c>
      <c r="AB21" s="9">
        <v>1</v>
      </c>
      <c r="AC21" s="9">
        <v>1</v>
      </c>
      <c r="AD21" s="9">
        <v>1</v>
      </c>
      <c r="AE21" s="9">
        <v>1</v>
      </c>
      <c r="AF21" s="9">
        <v>1</v>
      </c>
      <c r="AG21" s="9">
        <v>1</v>
      </c>
      <c r="AH21" s="9">
        <v>1</v>
      </c>
      <c r="AI21" s="9">
        <v>1</v>
      </c>
      <c r="AJ21" s="9">
        <v>1</v>
      </c>
      <c r="AK21" s="9">
        <v>1</v>
      </c>
      <c r="AL21" s="9">
        <v>1</v>
      </c>
      <c r="AM21" s="9">
        <v>1</v>
      </c>
      <c r="AN21" s="9">
        <v>1</v>
      </c>
      <c r="AO21" s="9">
        <v>1</v>
      </c>
      <c r="AP21" s="9">
        <v>1</v>
      </c>
      <c r="AQ21" s="9">
        <v>1</v>
      </c>
      <c r="AR21" s="9">
        <v>1</v>
      </c>
      <c r="AS21" s="9">
        <v>1</v>
      </c>
      <c r="AT21" s="9">
        <v>1</v>
      </c>
      <c r="AU21" s="9">
        <v>1</v>
      </c>
      <c r="AV21" s="9">
        <v>1</v>
      </c>
      <c r="AW21" s="9">
        <v>1</v>
      </c>
      <c r="AX21" s="9">
        <v>1</v>
      </c>
      <c r="AY21" s="8"/>
    </row>
    <row r="22" spans="1:51">
      <c r="A22" s="31"/>
      <c r="B22" s="31"/>
      <c r="C22" s="10">
        <v>504</v>
      </c>
      <c r="D22" s="10">
        <v>108</v>
      </c>
      <c r="E22" s="10">
        <v>135</v>
      </c>
      <c r="F22" s="10">
        <v>119</v>
      </c>
      <c r="G22" s="10">
        <v>142</v>
      </c>
      <c r="H22" s="10">
        <v>58</v>
      </c>
      <c r="I22" s="10">
        <v>88</v>
      </c>
      <c r="J22" s="10">
        <v>62</v>
      </c>
      <c r="K22" s="10">
        <v>118</v>
      </c>
      <c r="L22" s="10">
        <v>138</v>
      </c>
      <c r="M22" s="10">
        <v>189</v>
      </c>
      <c r="N22" s="10">
        <v>278</v>
      </c>
      <c r="O22" s="10">
        <v>17</v>
      </c>
      <c r="P22" s="10">
        <v>11</v>
      </c>
      <c r="Q22" s="10">
        <v>60</v>
      </c>
      <c r="R22" s="10">
        <v>92</v>
      </c>
      <c r="S22" s="10">
        <v>108</v>
      </c>
      <c r="T22" s="10">
        <v>42</v>
      </c>
      <c r="U22" s="10">
        <v>113</v>
      </c>
      <c r="V22" s="10">
        <v>36</v>
      </c>
      <c r="W22" s="10">
        <v>80</v>
      </c>
      <c r="X22" s="10">
        <v>122</v>
      </c>
      <c r="Y22" s="10">
        <v>161</v>
      </c>
      <c r="Z22" s="10">
        <v>71</v>
      </c>
      <c r="AA22" s="10">
        <v>7</v>
      </c>
      <c r="AB22" s="10">
        <v>128</v>
      </c>
      <c r="AC22" s="10">
        <v>45</v>
      </c>
      <c r="AD22" s="10">
        <v>10</v>
      </c>
      <c r="AE22" s="10">
        <v>22</v>
      </c>
      <c r="AF22" s="10">
        <v>45</v>
      </c>
      <c r="AG22" s="10">
        <v>16</v>
      </c>
      <c r="AH22" s="10">
        <v>4</v>
      </c>
      <c r="AI22" s="10">
        <v>12</v>
      </c>
      <c r="AJ22" s="10">
        <v>4</v>
      </c>
      <c r="AK22" s="10">
        <v>193</v>
      </c>
      <c r="AL22" s="10">
        <v>179</v>
      </c>
      <c r="AM22" s="10">
        <v>24</v>
      </c>
      <c r="AN22" s="10">
        <v>144</v>
      </c>
      <c r="AO22" s="10">
        <v>109</v>
      </c>
      <c r="AP22" s="10">
        <v>1</v>
      </c>
      <c r="AQ22" s="10">
        <v>18</v>
      </c>
      <c r="AR22" s="10">
        <v>14</v>
      </c>
      <c r="AS22" s="10">
        <v>78</v>
      </c>
      <c r="AT22" s="10">
        <v>218</v>
      </c>
      <c r="AU22" s="10">
        <v>97</v>
      </c>
      <c r="AV22" s="10">
        <v>23</v>
      </c>
      <c r="AW22" s="10">
        <v>42</v>
      </c>
      <c r="AX22" s="10">
        <v>32</v>
      </c>
      <c r="AY22" s="8"/>
    </row>
    <row r="23" spans="1:51">
      <c r="A23" s="31"/>
      <c r="B23" s="31"/>
      <c r="C23" s="11" t="s">
        <v>97</v>
      </c>
      <c r="D23" s="11" t="s">
        <v>97</v>
      </c>
      <c r="E23" s="11" t="s">
        <v>97</v>
      </c>
      <c r="F23" s="11" t="s">
        <v>97</v>
      </c>
      <c r="G23" s="11" t="s">
        <v>97</v>
      </c>
      <c r="H23" s="11" t="s">
        <v>97</v>
      </c>
      <c r="I23" s="11" t="s">
        <v>97</v>
      </c>
      <c r="J23" s="11" t="s">
        <v>97</v>
      </c>
      <c r="K23" s="11" t="s">
        <v>97</v>
      </c>
      <c r="L23" s="11" t="s">
        <v>97</v>
      </c>
      <c r="M23" s="11" t="s">
        <v>97</v>
      </c>
      <c r="N23" s="11" t="s">
        <v>97</v>
      </c>
      <c r="O23" s="11" t="s">
        <v>97</v>
      </c>
      <c r="P23" s="11" t="s">
        <v>97</v>
      </c>
      <c r="Q23" s="11" t="s">
        <v>97</v>
      </c>
      <c r="R23" s="11" t="s">
        <v>97</v>
      </c>
      <c r="S23" s="11" t="s">
        <v>97</v>
      </c>
      <c r="T23" s="11" t="s">
        <v>97</v>
      </c>
      <c r="U23" s="11" t="s">
        <v>97</v>
      </c>
      <c r="V23" s="11" t="s">
        <v>97</v>
      </c>
      <c r="W23" s="11" t="s">
        <v>97</v>
      </c>
      <c r="X23" s="11" t="s">
        <v>97</v>
      </c>
      <c r="Y23" s="11" t="s">
        <v>97</v>
      </c>
      <c r="Z23" s="11" t="s">
        <v>97</v>
      </c>
      <c r="AA23" s="11" t="s">
        <v>97</v>
      </c>
      <c r="AB23" s="11" t="s">
        <v>97</v>
      </c>
      <c r="AC23" s="11" t="s">
        <v>97</v>
      </c>
      <c r="AD23" s="11" t="s">
        <v>97</v>
      </c>
      <c r="AE23" s="11" t="s">
        <v>97</v>
      </c>
      <c r="AF23" s="11" t="s">
        <v>97</v>
      </c>
      <c r="AG23" s="11" t="s">
        <v>97</v>
      </c>
      <c r="AH23" s="11" t="s">
        <v>97</v>
      </c>
      <c r="AI23" s="11" t="s">
        <v>97</v>
      </c>
      <c r="AJ23" s="11" t="s">
        <v>97</v>
      </c>
      <c r="AK23" s="11" t="s">
        <v>97</v>
      </c>
      <c r="AL23" s="11" t="s">
        <v>97</v>
      </c>
      <c r="AM23" s="11" t="s">
        <v>97</v>
      </c>
      <c r="AN23" s="11" t="s">
        <v>97</v>
      </c>
      <c r="AO23" s="11" t="s">
        <v>97</v>
      </c>
      <c r="AP23" s="11" t="s">
        <v>97</v>
      </c>
      <c r="AQ23" s="11" t="s">
        <v>97</v>
      </c>
      <c r="AR23" s="11" t="s">
        <v>97</v>
      </c>
      <c r="AS23" s="11" t="s">
        <v>97</v>
      </c>
      <c r="AT23" s="11" t="s">
        <v>97</v>
      </c>
      <c r="AU23" s="11" t="s">
        <v>97</v>
      </c>
      <c r="AV23" s="11" t="s">
        <v>97</v>
      </c>
      <c r="AW23" s="11" t="s">
        <v>97</v>
      </c>
      <c r="AX23" s="11" t="s">
        <v>97</v>
      </c>
      <c r="AY23" s="8"/>
    </row>
    <row r="24" spans="1:51" s="17" customFormat="1" ht="15" customHeight="1" thickBot="1">
      <c r="A24" s="33" t="s">
        <v>113</v>
      </c>
      <c r="B24" s="34"/>
      <c r="C24" s="18">
        <v>4.3645349796206947</v>
      </c>
      <c r="D24" s="18">
        <v>9.4297180519345822</v>
      </c>
      <c r="E24" s="18">
        <v>8.4341203155395963</v>
      </c>
      <c r="F24" s="18">
        <v>8.9832919069772803</v>
      </c>
      <c r="G24" s="18">
        <v>8.2235907750324149</v>
      </c>
      <c r="H24" s="18">
        <v>12.8677859251891</v>
      </c>
      <c r="I24" s="18">
        <v>10.446532138611969</v>
      </c>
      <c r="J24" s="18">
        <v>12.4457593743573</v>
      </c>
      <c r="K24" s="18">
        <v>9.0212794046888192</v>
      </c>
      <c r="L24" s="18">
        <v>8.341933026809901</v>
      </c>
      <c r="M24" s="18">
        <v>7.1280043504788546</v>
      </c>
      <c r="N24" s="18">
        <v>5.8771066818787077</v>
      </c>
      <c r="O24" s="18">
        <v>23.76836448785139</v>
      </c>
      <c r="P24" s="18">
        <v>29.548013274685111</v>
      </c>
      <c r="Q24" s="18">
        <v>12.65149677733484</v>
      </c>
      <c r="R24" s="18">
        <v>10.21689636196532</v>
      </c>
      <c r="S24" s="18">
        <v>9.4297180519345822</v>
      </c>
      <c r="T24" s="18">
        <v>15.121521631114961</v>
      </c>
      <c r="U24" s="18">
        <v>9.2187203250965091</v>
      </c>
      <c r="V24" s="18">
        <v>16.333142776539152</v>
      </c>
      <c r="W24" s="18">
        <v>10.956444558452869</v>
      </c>
      <c r="X24" s="18">
        <v>8.8721452470856246</v>
      </c>
      <c r="Y24" s="18">
        <v>7.7230700508444707</v>
      </c>
      <c r="Z24" s="18">
        <v>11.63018886954686</v>
      </c>
      <c r="AA24" s="18" t="s">
        <v>114</v>
      </c>
      <c r="AB24" s="18">
        <v>8.6616913677371095</v>
      </c>
      <c r="AC24" s="18">
        <v>14.608763186281839</v>
      </c>
      <c r="AD24" s="18">
        <v>30.990228098485471</v>
      </c>
      <c r="AE24" s="18">
        <v>20.893523946548999</v>
      </c>
      <c r="AF24" s="18">
        <v>14.608763186281839</v>
      </c>
      <c r="AG24" s="18">
        <v>24.499877499612079</v>
      </c>
      <c r="AH24" s="18" t="s">
        <v>114</v>
      </c>
      <c r="AI24" s="18">
        <v>28.290059459433969</v>
      </c>
      <c r="AJ24" s="18" t="s">
        <v>114</v>
      </c>
      <c r="AK24" s="18">
        <v>7.0537428741494219</v>
      </c>
      <c r="AL24" s="18">
        <v>7.32442928719313</v>
      </c>
      <c r="AM24" s="18">
        <v>20.00401286676469</v>
      </c>
      <c r="AN24" s="18">
        <v>8.1662773793511292</v>
      </c>
      <c r="AO24" s="18">
        <v>9.3863596677457686</v>
      </c>
      <c r="AP24" s="18" t="s">
        <v>114</v>
      </c>
      <c r="AQ24" s="18">
        <v>23.098690624980481</v>
      </c>
      <c r="AR24" s="18">
        <v>26.191488210155281</v>
      </c>
      <c r="AS24" s="18">
        <v>11.09603012535541</v>
      </c>
      <c r="AT24" s="18">
        <v>6.6369173997176336</v>
      </c>
      <c r="AU24" s="18">
        <v>9.950074000445035</v>
      </c>
      <c r="AV24" s="18">
        <v>20.434262724585061</v>
      </c>
      <c r="AW24" s="18">
        <v>15.121521631114961</v>
      </c>
      <c r="AX24" s="18">
        <v>17.323937122159371</v>
      </c>
      <c r="AY24" s="8"/>
    </row>
    <row r="25" spans="1:51" ht="15.75" customHeight="1" thickTop="1">
      <c r="A25" s="13" t="s">
        <v>268</v>
      </c>
      <c r="B25" s="14"/>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row>
    <row r="26" spans="1:51">
      <c r="A26" s="16" t="s">
        <v>115</v>
      </c>
    </row>
  </sheetData>
  <mergeCells count="19">
    <mergeCell ref="AR3:AX3"/>
    <mergeCell ref="V3:AA3"/>
    <mergeCell ref="AB3:AK3"/>
    <mergeCell ref="AV2:AX2"/>
    <mergeCell ref="A2:C2"/>
    <mergeCell ref="A3:B5"/>
    <mergeCell ref="D3:G3"/>
    <mergeCell ref="H3:L3"/>
    <mergeCell ref="M3:N3"/>
    <mergeCell ref="O3:U3"/>
    <mergeCell ref="AL3:AQ3"/>
    <mergeCell ref="B21:B23"/>
    <mergeCell ref="A6:A23"/>
    <mergeCell ref="A24:B24"/>
    <mergeCell ref="B6:B8"/>
    <mergeCell ref="B9:B11"/>
    <mergeCell ref="B12:B14"/>
    <mergeCell ref="B15:B17"/>
    <mergeCell ref="B18:B20"/>
  </mergeCells>
  <hyperlinks>
    <hyperlink ref="A1" location="'TOC'!A1:A1" display="Back to TOC" xr:uid="{00000000-0004-0000-45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AY17"/>
  <sheetViews>
    <sheetView workbookViewId="0">
      <pane xSplit="2" topLeftCell="C1" activePane="topRight" state="frozen"/>
      <selection pane="topRight"/>
    </sheetView>
  </sheetViews>
  <sheetFormatPr baseColWidth="10" defaultColWidth="8.83203125" defaultRowHeight="15"/>
  <cols>
    <col min="1" max="1" width="50" style="19"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7" t="s">
        <v>269</v>
      </c>
      <c r="B2" s="31"/>
      <c r="C2" s="31"/>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6" t="s">
        <v>270</v>
      </c>
      <c r="AW2" s="31"/>
      <c r="AX2" s="31"/>
      <c r="AY2" s="8"/>
    </row>
    <row r="3" spans="1:51" ht="37" customHeight="1">
      <c r="A3" s="38"/>
      <c r="B3" s="31"/>
      <c r="C3" s="20" t="s">
        <v>30</v>
      </c>
      <c r="D3" s="35" t="s">
        <v>31</v>
      </c>
      <c r="E3" s="31"/>
      <c r="F3" s="31"/>
      <c r="G3" s="31"/>
      <c r="H3" s="35" t="s">
        <v>32</v>
      </c>
      <c r="I3" s="31"/>
      <c r="J3" s="31"/>
      <c r="K3" s="31"/>
      <c r="L3" s="31"/>
      <c r="M3" s="35" t="s">
        <v>33</v>
      </c>
      <c r="N3" s="31"/>
      <c r="O3" s="35" t="s">
        <v>34</v>
      </c>
      <c r="P3" s="31"/>
      <c r="Q3" s="31"/>
      <c r="R3" s="31"/>
      <c r="S3" s="31"/>
      <c r="T3" s="31"/>
      <c r="U3" s="31"/>
      <c r="V3" s="35" t="s">
        <v>35</v>
      </c>
      <c r="W3" s="31"/>
      <c r="X3" s="31"/>
      <c r="Y3" s="31"/>
      <c r="Z3" s="31"/>
      <c r="AA3" s="31"/>
      <c r="AB3" s="35" t="s">
        <v>36</v>
      </c>
      <c r="AC3" s="31"/>
      <c r="AD3" s="31"/>
      <c r="AE3" s="31"/>
      <c r="AF3" s="31"/>
      <c r="AG3" s="31"/>
      <c r="AH3" s="31"/>
      <c r="AI3" s="31"/>
      <c r="AJ3" s="31"/>
      <c r="AK3" s="31"/>
      <c r="AL3" s="35" t="s">
        <v>37</v>
      </c>
      <c r="AM3" s="31"/>
      <c r="AN3" s="31"/>
      <c r="AO3" s="31"/>
      <c r="AP3" s="31"/>
      <c r="AQ3" s="31"/>
      <c r="AR3" s="35" t="s">
        <v>38</v>
      </c>
      <c r="AS3" s="31"/>
      <c r="AT3" s="31"/>
      <c r="AU3" s="31"/>
      <c r="AV3" s="31"/>
      <c r="AW3" s="31"/>
      <c r="AX3" s="31"/>
      <c r="AY3" s="8"/>
    </row>
    <row r="4" spans="1:51" ht="16" customHeight="1">
      <c r="A4" s="31"/>
      <c r="B4" s="31"/>
      <c r="C4" s="21" t="s">
        <v>39</v>
      </c>
      <c r="D4" s="21" t="s">
        <v>39</v>
      </c>
      <c r="E4" s="21" t="s">
        <v>40</v>
      </c>
      <c r="F4" s="21" t="s">
        <v>41</v>
      </c>
      <c r="G4" s="21" t="s">
        <v>42</v>
      </c>
      <c r="H4" s="21" t="s">
        <v>39</v>
      </c>
      <c r="I4" s="21" t="s">
        <v>40</v>
      </c>
      <c r="J4" s="21" t="s">
        <v>41</v>
      </c>
      <c r="K4" s="21" t="s">
        <v>42</v>
      </c>
      <c r="L4" s="21" t="s">
        <v>43</v>
      </c>
      <c r="M4" s="21" t="s">
        <v>39</v>
      </c>
      <c r="N4" s="21" t="s">
        <v>40</v>
      </c>
      <c r="O4" s="21" t="s">
        <v>39</v>
      </c>
      <c r="P4" s="21" t="s">
        <v>40</v>
      </c>
      <c r="Q4" s="21" t="s">
        <v>41</v>
      </c>
      <c r="R4" s="21" t="s">
        <v>42</v>
      </c>
      <c r="S4" s="21" t="s">
        <v>43</v>
      </c>
      <c r="T4" s="21" t="s">
        <v>44</v>
      </c>
      <c r="U4" s="21" t="s">
        <v>45</v>
      </c>
      <c r="V4" s="21" t="s">
        <v>39</v>
      </c>
      <c r="W4" s="21" t="s">
        <v>40</v>
      </c>
      <c r="X4" s="21" t="s">
        <v>41</v>
      </c>
      <c r="Y4" s="21" t="s">
        <v>42</v>
      </c>
      <c r="Z4" s="21" t="s">
        <v>43</v>
      </c>
      <c r="AA4" s="21" t="s">
        <v>44</v>
      </c>
      <c r="AB4" s="21" t="s">
        <v>39</v>
      </c>
      <c r="AC4" s="21" t="s">
        <v>40</v>
      </c>
      <c r="AD4" s="21" t="s">
        <v>41</v>
      </c>
      <c r="AE4" s="21" t="s">
        <v>42</v>
      </c>
      <c r="AF4" s="21" t="s">
        <v>43</v>
      </c>
      <c r="AG4" s="21" t="s">
        <v>44</v>
      </c>
      <c r="AH4" s="21" t="s">
        <v>45</v>
      </c>
      <c r="AI4" s="21" t="s">
        <v>46</v>
      </c>
      <c r="AJ4" s="21" t="s">
        <v>47</v>
      </c>
      <c r="AK4" s="21" t="s">
        <v>48</v>
      </c>
      <c r="AL4" s="21" t="s">
        <v>39</v>
      </c>
      <c r="AM4" s="21" t="s">
        <v>40</v>
      </c>
      <c r="AN4" s="21" t="s">
        <v>41</v>
      </c>
      <c r="AO4" s="21" t="s">
        <v>42</v>
      </c>
      <c r="AP4" s="21" t="s">
        <v>43</v>
      </c>
      <c r="AQ4" s="21" t="s">
        <v>44</v>
      </c>
      <c r="AR4" s="21" t="s">
        <v>39</v>
      </c>
      <c r="AS4" s="21" t="s">
        <v>40</v>
      </c>
      <c r="AT4" s="21" t="s">
        <v>41</v>
      </c>
      <c r="AU4" s="21" t="s">
        <v>42</v>
      </c>
      <c r="AV4" s="21" t="s">
        <v>43</v>
      </c>
      <c r="AW4" s="21" t="s">
        <v>44</v>
      </c>
      <c r="AX4" s="21" t="s">
        <v>45</v>
      </c>
      <c r="AY4" s="8"/>
    </row>
    <row r="5" spans="1:51" ht="34.5" customHeight="1">
      <c r="A5" s="31"/>
      <c r="B5" s="31"/>
      <c r="C5" s="20" t="s">
        <v>49</v>
      </c>
      <c r="D5" s="20" t="s">
        <v>50</v>
      </c>
      <c r="E5" s="20" t="s">
        <v>51</v>
      </c>
      <c r="F5" s="20" t="s">
        <v>52</v>
      </c>
      <c r="G5" s="20" t="s">
        <v>53</v>
      </c>
      <c r="H5" s="20" t="s">
        <v>54</v>
      </c>
      <c r="I5" s="20" t="s">
        <v>55</v>
      </c>
      <c r="J5" s="20" t="s">
        <v>56</v>
      </c>
      <c r="K5" s="20" t="s">
        <v>57</v>
      </c>
      <c r="L5" s="20" t="s">
        <v>58</v>
      </c>
      <c r="M5" s="20" t="s">
        <v>59</v>
      </c>
      <c r="N5" s="20" t="s">
        <v>60</v>
      </c>
      <c r="O5" s="20" t="s">
        <v>61</v>
      </c>
      <c r="P5" s="20" t="s">
        <v>62</v>
      </c>
      <c r="Q5" s="20" t="s">
        <v>63</v>
      </c>
      <c r="R5" s="20" t="s">
        <v>64</v>
      </c>
      <c r="S5" s="20" t="s">
        <v>65</v>
      </c>
      <c r="T5" s="20" t="s">
        <v>66</v>
      </c>
      <c r="U5" s="20" t="s">
        <v>67</v>
      </c>
      <c r="V5" s="20" t="s">
        <v>68</v>
      </c>
      <c r="W5" s="20" t="s">
        <v>69</v>
      </c>
      <c r="X5" s="20" t="s">
        <v>70</v>
      </c>
      <c r="Y5" s="20" t="s">
        <v>71</v>
      </c>
      <c r="Z5" s="20" t="s">
        <v>72</v>
      </c>
      <c r="AA5" s="20" t="s">
        <v>73</v>
      </c>
      <c r="AB5" s="20" t="s">
        <v>74</v>
      </c>
      <c r="AC5" s="20" t="s">
        <v>75</v>
      </c>
      <c r="AD5" s="20" t="s">
        <v>76</v>
      </c>
      <c r="AE5" s="20" t="s">
        <v>77</v>
      </c>
      <c r="AF5" s="20" t="s">
        <v>78</v>
      </c>
      <c r="AG5" s="20" t="s">
        <v>79</v>
      </c>
      <c r="AH5" s="20" t="s">
        <v>80</v>
      </c>
      <c r="AI5" s="20" t="s">
        <v>81</v>
      </c>
      <c r="AJ5" s="20" t="s">
        <v>82</v>
      </c>
      <c r="AK5" s="20" t="s">
        <v>83</v>
      </c>
      <c r="AL5" s="20" t="s">
        <v>84</v>
      </c>
      <c r="AM5" s="20" t="s">
        <v>85</v>
      </c>
      <c r="AN5" s="20" t="s">
        <v>86</v>
      </c>
      <c r="AO5" s="20" t="s">
        <v>87</v>
      </c>
      <c r="AP5" s="20" t="s">
        <v>88</v>
      </c>
      <c r="AQ5" s="20" t="s">
        <v>89</v>
      </c>
      <c r="AR5" s="20" t="s">
        <v>90</v>
      </c>
      <c r="AS5" s="20" t="s">
        <v>91</v>
      </c>
      <c r="AT5" s="20" t="s">
        <v>92</v>
      </c>
      <c r="AU5" s="20" t="s">
        <v>93</v>
      </c>
      <c r="AV5" s="20" t="s">
        <v>94</v>
      </c>
      <c r="AW5" s="20" t="s">
        <v>95</v>
      </c>
      <c r="AX5" s="20" t="s">
        <v>96</v>
      </c>
      <c r="AY5" s="8"/>
    </row>
    <row r="6" spans="1:51">
      <c r="A6" s="32" t="s">
        <v>244</v>
      </c>
      <c r="B6" s="30" t="s">
        <v>245</v>
      </c>
      <c r="C6" s="9">
        <v>0.36360130239619998</v>
      </c>
      <c r="D6" s="9">
        <v>0.30096943190879999</v>
      </c>
      <c r="E6" s="9">
        <v>0.3489429896515</v>
      </c>
      <c r="F6" s="9">
        <v>0.37950274037569998</v>
      </c>
      <c r="G6" s="9">
        <v>0.4102543169756</v>
      </c>
      <c r="H6" s="9">
        <v>0.2264503243223</v>
      </c>
      <c r="I6" s="9">
        <v>0.32886886838860002</v>
      </c>
      <c r="J6" s="9">
        <v>0.34876541651389997</v>
      </c>
      <c r="K6" s="9">
        <v>0.3570991456414</v>
      </c>
      <c r="L6" s="9">
        <v>0.39856555670869998</v>
      </c>
      <c r="M6" s="9">
        <v>0.270382522909</v>
      </c>
      <c r="N6" s="9">
        <v>0.42637389351979998</v>
      </c>
      <c r="O6" s="9">
        <v>0.96769328434619994</v>
      </c>
      <c r="P6" s="9">
        <v>1</v>
      </c>
      <c r="Q6" s="9">
        <v>0.79784761237270008</v>
      </c>
      <c r="R6" s="9">
        <v>0.27261182216309998</v>
      </c>
      <c r="S6" s="9">
        <v>0.25606825392420002</v>
      </c>
      <c r="T6" s="9">
        <v>0.18456979825600001</v>
      </c>
      <c r="U6" s="9">
        <v>0.16794987236860001</v>
      </c>
      <c r="V6" s="9">
        <v>0.88629041179660006</v>
      </c>
      <c r="W6" s="9">
        <v>0.70993172963540008</v>
      </c>
      <c r="X6" s="9">
        <v>0.2832313038009</v>
      </c>
      <c r="Y6" s="9">
        <v>0.19330190280859999</v>
      </c>
      <c r="Z6" s="9">
        <v>0.19054133512589999</v>
      </c>
      <c r="AA6" s="9">
        <v>0.1228443770971</v>
      </c>
      <c r="AB6" s="9">
        <v>0.45641863509730002</v>
      </c>
      <c r="AC6" s="9">
        <v>0.28720770140599999</v>
      </c>
      <c r="AD6" s="9">
        <v>0.34766276252130002</v>
      </c>
      <c r="AE6" s="9">
        <v>0.4625525656849</v>
      </c>
      <c r="AF6" s="9">
        <v>0.48051721809760001</v>
      </c>
      <c r="AG6" s="9">
        <v>0.1062234124114</v>
      </c>
      <c r="AH6" s="9">
        <v>6.1388041527530003E-2</v>
      </c>
      <c r="AI6" s="9">
        <v>0.27761852008839999</v>
      </c>
      <c r="AJ6" s="9">
        <v>0.92084598946319995</v>
      </c>
      <c r="AK6" s="9">
        <v>0.26212683495439998</v>
      </c>
      <c r="AL6" s="9">
        <v>0.35684959632869989</v>
      </c>
      <c r="AM6" s="9">
        <v>0.41042407629529998</v>
      </c>
      <c r="AN6" s="9">
        <v>0.44360568283930002</v>
      </c>
      <c r="AO6" s="9">
        <v>0.2374403440382</v>
      </c>
      <c r="AP6" s="9">
        <v>0</v>
      </c>
      <c r="AQ6" s="9">
        <v>0.1461872747289</v>
      </c>
      <c r="AR6" s="9">
        <v>0.1207567451538</v>
      </c>
      <c r="AS6" s="9">
        <v>0.29114293651430001</v>
      </c>
      <c r="AT6" s="9">
        <v>0.41100069378990001</v>
      </c>
      <c r="AU6" s="9">
        <v>0.36819792369359999</v>
      </c>
      <c r="AV6" s="9">
        <v>0.14565224473220001</v>
      </c>
      <c r="AW6" s="9">
        <v>0.2820225671603</v>
      </c>
      <c r="AX6" s="9">
        <v>0.55789032866879995</v>
      </c>
      <c r="AY6" s="8"/>
    </row>
    <row r="7" spans="1:51">
      <c r="A7" s="31"/>
      <c r="B7" s="31"/>
      <c r="C7" s="10">
        <v>166</v>
      </c>
      <c r="D7" s="10">
        <v>38</v>
      </c>
      <c r="E7" s="10">
        <v>51</v>
      </c>
      <c r="F7" s="10">
        <v>33</v>
      </c>
      <c r="G7" s="10">
        <v>44</v>
      </c>
      <c r="H7" s="10">
        <v>11</v>
      </c>
      <c r="I7" s="10">
        <v>24</v>
      </c>
      <c r="J7" s="10">
        <v>22</v>
      </c>
      <c r="K7" s="10">
        <v>42</v>
      </c>
      <c r="L7" s="10">
        <v>42</v>
      </c>
      <c r="M7" s="10">
        <v>54</v>
      </c>
      <c r="N7" s="10">
        <v>91</v>
      </c>
      <c r="O7" s="10">
        <v>15</v>
      </c>
      <c r="P7" s="10">
        <v>9</v>
      </c>
      <c r="Q7" s="10">
        <v>35</v>
      </c>
      <c r="R7" s="10">
        <v>26</v>
      </c>
      <c r="S7" s="10">
        <v>27</v>
      </c>
      <c r="T7" s="10">
        <v>10</v>
      </c>
      <c r="U7" s="10">
        <v>18</v>
      </c>
      <c r="V7" s="10">
        <v>24</v>
      </c>
      <c r="W7" s="10">
        <v>45</v>
      </c>
      <c r="X7" s="10">
        <v>39</v>
      </c>
      <c r="Y7" s="10">
        <v>28</v>
      </c>
      <c r="Z7" s="10">
        <v>13</v>
      </c>
      <c r="AA7" s="10">
        <v>1</v>
      </c>
      <c r="AB7" s="10">
        <v>52</v>
      </c>
      <c r="AC7" s="10">
        <v>14</v>
      </c>
      <c r="AD7" s="10">
        <v>5</v>
      </c>
      <c r="AE7" s="10">
        <v>8</v>
      </c>
      <c r="AF7" s="10">
        <v>14</v>
      </c>
      <c r="AG7" s="10">
        <v>3</v>
      </c>
      <c r="AH7" s="10">
        <v>1</v>
      </c>
      <c r="AI7" s="10">
        <v>3</v>
      </c>
      <c r="AJ7" s="10">
        <v>1</v>
      </c>
      <c r="AK7" s="10">
        <v>50</v>
      </c>
      <c r="AL7" s="10">
        <v>60</v>
      </c>
      <c r="AM7" s="10">
        <v>10</v>
      </c>
      <c r="AN7" s="10">
        <v>47</v>
      </c>
      <c r="AO7" s="10">
        <v>28</v>
      </c>
      <c r="AP7" s="10">
        <v>0</v>
      </c>
      <c r="AQ7" s="10">
        <v>3</v>
      </c>
      <c r="AR7" s="10">
        <v>2</v>
      </c>
      <c r="AS7" s="10">
        <v>29</v>
      </c>
      <c r="AT7" s="10">
        <v>74</v>
      </c>
      <c r="AU7" s="10">
        <v>27</v>
      </c>
      <c r="AV7" s="10">
        <v>4</v>
      </c>
      <c r="AW7" s="10">
        <v>14</v>
      </c>
      <c r="AX7" s="10">
        <v>16</v>
      </c>
      <c r="AY7" s="8"/>
    </row>
    <row r="8" spans="1:51">
      <c r="A8" s="31"/>
      <c r="B8" s="31"/>
      <c r="C8" s="11" t="s">
        <v>97</v>
      </c>
      <c r="D8" s="11"/>
      <c r="E8" s="11"/>
      <c r="F8" s="11"/>
      <c r="G8" s="11"/>
      <c r="H8" s="11"/>
      <c r="I8" s="11"/>
      <c r="J8" s="11"/>
      <c r="K8" s="11"/>
      <c r="L8" s="11"/>
      <c r="M8" s="11"/>
      <c r="N8" s="12" t="s">
        <v>99</v>
      </c>
      <c r="O8" s="12" t="s">
        <v>100</v>
      </c>
      <c r="P8" s="12" t="s">
        <v>161</v>
      </c>
      <c r="Q8" s="12" t="s">
        <v>100</v>
      </c>
      <c r="R8" s="11"/>
      <c r="S8" s="11"/>
      <c r="T8" s="11"/>
      <c r="U8" s="11"/>
      <c r="V8" s="12" t="s">
        <v>152</v>
      </c>
      <c r="W8" s="12" t="s">
        <v>152</v>
      </c>
      <c r="X8" s="11"/>
      <c r="Y8" s="11"/>
      <c r="Z8" s="11"/>
      <c r="AA8" s="11"/>
      <c r="AB8" s="11"/>
      <c r="AC8" s="11"/>
      <c r="AD8" s="11"/>
      <c r="AE8" s="11"/>
      <c r="AF8" s="11"/>
      <c r="AG8" s="11"/>
      <c r="AH8" s="11"/>
      <c r="AI8" s="11"/>
      <c r="AJ8" s="12" t="s">
        <v>127</v>
      </c>
      <c r="AK8" s="11"/>
      <c r="AL8" s="11"/>
      <c r="AM8" s="11"/>
      <c r="AN8" s="11"/>
      <c r="AO8" s="11"/>
      <c r="AP8" s="11" t="s">
        <v>97</v>
      </c>
      <c r="AQ8" s="11"/>
      <c r="AR8" s="11"/>
      <c r="AS8" s="11"/>
      <c r="AT8" s="11"/>
      <c r="AU8" s="11"/>
      <c r="AV8" s="11"/>
      <c r="AW8" s="11"/>
      <c r="AX8" s="11"/>
      <c r="AY8" s="8"/>
    </row>
    <row r="9" spans="1:51">
      <c r="A9" s="31"/>
      <c r="B9" s="30" t="s">
        <v>246</v>
      </c>
      <c r="C9" s="9">
        <v>0.63639869760379997</v>
      </c>
      <c r="D9" s="9">
        <v>0.69903056809120001</v>
      </c>
      <c r="E9" s="9">
        <v>0.65105701034850005</v>
      </c>
      <c r="F9" s="9">
        <v>0.62049725962430002</v>
      </c>
      <c r="G9" s="9">
        <v>0.5897456830244</v>
      </c>
      <c r="H9" s="9">
        <v>0.77354967567770005</v>
      </c>
      <c r="I9" s="9">
        <v>0.67113113161140003</v>
      </c>
      <c r="J9" s="9">
        <v>0.65123458348609997</v>
      </c>
      <c r="K9" s="9">
        <v>0.64290085435859989</v>
      </c>
      <c r="L9" s="9">
        <v>0.60143444329140006</v>
      </c>
      <c r="M9" s="9">
        <v>0.729617477091</v>
      </c>
      <c r="N9" s="9">
        <v>0.57362610648020007</v>
      </c>
      <c r="O9" s="9">
        <v>3.2306715653809999E-2</v>
      </c>
      <c r="P9" s="9">
        <v>0</v>
      </c>
      <c r="Q9" s="9">
        <v>0.20215238762730001</v>
      </c>
      <c r="R9" s="9">
        <v>0.72738817783689991</v>
      </c>
      <c r="S9" s="9">
        <v>0.74393174607579993</v>
      </c>
      <c r="T9" s="9">
        <v>0.81543020174399994</v>
      </c>
      <c r="U9" s="9">
        <v>0.83205012763140007</v>
      </c>
      <c r="V9" s="9">
        <v>0.11370958820340001</v>
      </c>
      <c r="W9" s="9">
        <v>0.29006827036459998</v>
      </c>
      <c r="X9" s="9">
        <v>0.71676869619909989</v>
      </c>
      <c r="Y9" s="9">
        <v>0.80669809719140007</v>
      </c>
      <c r="Z9" s="9">
        <v>0.80945866487410001</v>
      </c>
      <c r="AA9" s="9">
        <v>0.87715562290289995</v>
      </c>
      <c r="AB9" s="9">
        <v>0.54358136490270004</v>
      </c>
      <c r="AC9" s="9">
        <v>0.71279229859400006</v>
      </c>
      <c r="AD9" s="9">
        <v>0.65233723747869998</v>
      </c>
      <c r="AE9" s="9">
        <v>0.5374474343151</v>
      </c>
      <c r="AF9" s="9">
        <v>0.51948278190240005</v>
      </c>
      <c r="AG9" s="9">
        <v>0.8937765875885999</v>
      </c>
      <c r="AH9" s="9">
        <v>0.93861195847250001</v>
      </c>
      <c r="AI9" s="9">
        <v>0.72238147991160007</v>
      </c>
      <c r="AJ9" s="9">
        <v>7.9154010536800004E-2</v>
      </c>
      <c r="AK9" s="9">
        <v>0.73787316504559997</v>
      </c>
      <c r="AL9" s="9">
        <v>0.64315040367129994</v>
      </c>
      <c r="AM9" s="9">
        <v>0.58957592370470002</v>
      </c>
      <c r="AN9" s="9">
        <v>0.55639431716069998</v>
      </c>
      <c r="AO9" s="9">
        <v>0.76255965596180009</v>
      </c>
      <c r="AP9" s="9">
        <v>1</v>
      </c>
      <c r="AQ9" s="9">
        <v>0.85381272527109997</v>
      </c>
      <c r="AR9" s="9">
        <v>0.87924325484620003</v>
      </c>
      <c r="AS9" s="9">
        <v>0.70885706348569999</v>
      </c>
      <c r="AT9" s="9">
        <v>0.58899930621009999</v>
      </c>
      <c r="AU9" s="9">
        <v>0.63180207630639995</v>
      </c>
      <c r="AV9" s="9">
        <v>0.85434775526780005</v>
      </c>
      <c r="AW9" s="9">
        <v>0.71797743283969995</v>
      </c>
      <c r="AX9" s="9">
        <v>0.44210967133119999</v>
      </c>
      <c r="AY9" s="8"/>
    </row>
    <row r="10" spans="1:51">
      <c r="A10" s="31"/>
      <c r="B10" s="31"/>
      <c r="C10" s="10">
        <v>252</v>
      </c>
      <c r="D10" s="10">
        <v>53</v>
      </c>
      <c r="E10" s="10">
        <v>68</v>
      </c>
      <c r="F10" s="10">
        <v>54</v>
      </c>
      <c r="G10" s="10">
        <v>77</v>
      </c>
      <c r="H10" s="10">
        <v>33</v>
      </c>
      <c r="I10" s="10">
        <v>47</v>
      </c>
      <c r="J10" s="10">
        <v>31</v>
      </c>
      <c r="K10" s="10">
        <v>60</v>
      </c>
      <c r="L10" s="10">
        <v>73</v>
      </c>
      <c r="M10" s="10">
        <v>113</v>
      </c>
      <c r="N10" s="10">
        <v>129</v>
      </c>
      <c r="O10" s="10">
        <v>1</v>
      </c>
      <c r="P10" s="10">
        <v>0</v>
      </c>
      <c r="Q10" s="10">
        <v>13</v>
      </c>
      <c r="R10" s="10">
        <v>39</v>
      </c>
      <c r="S10" s="10">
        <v>62</v>
      </c>
      <c r="T10" s="10">
        <v>31</v>
      </c>
      <c r="U10" s="10">
        <v>81</v>
      </c>
      <c r="V10" s="10">
        <v>6</v>
      </c>
      <c r="W10" s="10">
        <v>20</v>
      </c>
      <c r="X10" s="10">
        <v>61</v>
      </c>
      <c r="Y10" s="10">
        <v>107</v>
      </c>
      <c r="Z10" s="10">
        <v>46</v>
      </c>
      <c r="AA10" s="10">
        <v>5</v>
      </c>
      <c r="AB10" s="10">
        <v>54</v>
      </c>
      <c r="AC10" s="10">
        <v>23</v>
      </c>
      <c r="AD10" s="10">
        <v>4</v>
      </c>
      <c r="AE10" s="10">
        <v>10</v>
      </c>
      <c r="AF10" s="10">
        <v>25</v>
      </c>
      <c r="AG10" s="10">
        <v>11</v>
      </c>
      <c r="AH10" s="10">
        <v>3</v>
      </c>
      <c r="AI10" s="10">
        <v>8</v>
      </c>
      <c r="AJ10" s="10">
        <v>1</v>
      </c>
      <c r="AK10" s="10">
        <v>107</v>
      </c>
      <c r="AL10" s="10">
        <v>88</v>
      </c>
      <c r="AM10" s="10">
        <v>8</v>
      </c>
      <c r="AN10" s="10">
        <v>71</v>
      </c>
      <c r="AO10" s="10">
        <v>63</v>
      </c>
      <c r="AP10" s="10">
        <v>1</v>
      </c>
      <c r="AQ10" s="10">
        <v>14</v>
      </c>
      <c r="AR10" s="10">
        <v>8</v>
      </c>
      <c r="AS10" s="10">
        <v>40</v>
      </c>
      <c r="AT10" s="10">
        <v>112</v>
      </c>
      <c r="AU10" s="10">
        <v>43</v>
      </c>
      <c r="AV10" s="10">
        <v>15</v>
      </c>
      <c r="AW10" s="10">
        <v>20</v>
      </c>
      <c r="AX10" s="10">
        <v>14</v>
      </c>
      <c r="AY10" s="8"/>
    </row>
    <row r="11" spans="1:51">
      <c r="A11" s="31"/>
      <c r="B11" s="31"/>
      <c r="C11" s="11" t="s">
        <v>97</v>
      </c>
      <c r="D11" s="11"/>
      <c r="E11" s="11"/>
      <c r="F11" s="11"/>
      <c r="G11" s="11"/>
      <c r="H11" s="11"/>
      <c r="I11" s="11"/>
      <c r="J11" s="11"/>
      <c r="K11" s="11"/>
      <c r="L11" s="11"/>
      <c r="M11" s="12" t="s">
        <v>106</v>
      </c>
      <c r="N11" s="11"/>
      <c r="O11" s="11"/>
      <c r="P11" s="11"/>
      <c r="Q11" s="11"/>
      <c r="R11" s="12" t="s">
        <v>109</v>
      </c>
      <c r="S11" s="12" t="s">
        <v>109</v>
      </c>
      <c r="T11" s="12" t="s">
        <v>107</v>
      </c>
      <c r="U11" s="12" t="s">
        <v>107</v>
      </c>
      <c r="V11" s="11"/>
      <c r="W11" s="11"/>
      <c r="X11" s="12" t="s">
        <v>110</v>
      </c>
      <c r="Y11" s="12" t="s">
        <v>110</v>
      </c>
      <c r="Z11" s="12" t="s">
        <v>110</v>
      </c>
      <c r="AA11" s="12" t="s">
        <v>98</v>
      </c>
      <c r="AB11" s="11"/>
      <c r="AC11" s="11"/>
      <c r="AD11" s="11"/>
      <c r="AE11" s="11"/>
      <c r="AF11" s="11"/>
      <c r="AG11" s="11"/>
      <c r="AH11" s="11"/>
      <c r="AI11" s="11"/>
      <c r="AJ11" s="11"/>
      <c r="AK11" s="12" t="s">
        <v>205</v>
      </c>
      <c r="AL11" s="11"/>
      <c r="AM11" s="11"/>
      <c r="AN11" s="11"/>
      <c r="AO11" s="11"/>
      <c r="AP11" s="11" t="s">
        <v>97</v>
      </c>
      <c r="AQ11" s="11"/>
      <c r="AR11" s="11"/>
      <c r="AS11" s="11"/>
      <c r="AT11" s="11"/>
      <c r="AU11" s="11"/>
      <c r="AV11" s="11"/>
      <c r="AW11" s="11"/>
      <c r="AX11" s="11"/>
      <c r="AY11" s="8"/>
    </row>
    <row r="12" spans="1:51">
      <c r="A12" s="31"/>
      <c r="B12" s="30" t="s">
        <v>30</v>
      </c>
      <c r="C12" s="9">
        <v>1</v>
      </c>
      <c r="D12" s="9">
        <v>1</v>
      </c>
      <c r="E12" s="9">
        <v>1</v>
      </c>
      <c r="F12" s="9">
        <v>1</v>
      </c>
      <c r="G12" s="9">
        <v>1</v>
      </c>
      <c r="H12" s="9">
        <v>1</v>
      </c>
      <c r="I12" s="9">
        <v>1</v>
      </c>
      <c r="J12" s="9">
        <v>1</v>
      </c>
      <c r="K12" s="9">
        <v>1</v>
      </c>
      <c r="L12" s="9">
        <v>1</v>
      </c>
      <c r="M12" s="9">
        <v>1</v>
      </c>
      <c r="N12" s="9">
        <v>1</v>
      </c>
      <c r="O12" s="9">
        <v>1</v>
      </c>
      <c r="P12" s="9">
        <v>1</v>
      </c>
      <c r="Q12" s="9">
        <v>1</v>
      </c>
      <c r="R12" s="9">
        <v>1</v>
      </c>
      <c r="S12" s="9">
        <v>1</v>
      </c>
      <c r="T12" s="9">
        <v>1</v>
      </c>
      <c r="U12" s="9">
        <v>1</v>
      </c>
      <c r="V12" s="9">
        <v>1</v>
      </c>
      <c r="W12" s="9">
        <v>1</v>
      </c>
      <c r="X12" s="9">
        <v>1</v>
      </c>
      <c r="Y12" s="9">
        <v>1</v>
      </c>
      <c r="Z12" s="9">
        <v>1</v>
      </c>
      <c r="AA12" s="9">
        <v>1</v>
      </c>
      <c r="AB12" s="9">
        <v>1</v>
      </c>
      <c r="AC12" s="9">
        <v>1</v>
      </c>
      <c r="AD12" s="9">
        <v>1</v>
      </c>
      <c r="AE12" s="9">
        <v>1</v>
      </c>
      <c r="AF12" s="9">
        <v>1</v>
      </c>
      <c r="AG12" s="9">
        <v>1</v>
      </c>
      <c r="AH12" s="9">
        <v>1</v>
      </c>
      <c r="AI12" s="9">
        <v>1</v>
      </c>
      <c r="AJ12" s="9">
        <v>1</v>
      </c>
      <c r="AK12" s="9">
        <v>1</v>
      </c>
      <c r="AL12" s="9">
        <v>1</v>
      </c>
      <c r="AM12" s="9">
        <v>1</v>
      </c>
      <c r="AN12" s="9">
        <v>1</v>
      </c>
      <c r="AO12" s="9">
        <v>1</v>
      </c>
      <c r="AP12" s="9">
        <v>1</v>
      </c>
      <c r="AQ12" s="9">
        <v>1</v>
      </c>
      <c r="AR12" s="9">
        <v>1</v>
      </c>
      <c r="AS12" s="9">
        <v>1</v>
      </c>
      <c r="AT12" s="9">
        <v>1</v>
      </c>
      <c r="AU12" s="9">
        <v>1</v>
      </c>
      <c r="AV12" s="9">
        <v>1</v>
      </c>
      <c r="AW12" s="9">
        <v>1</v>
      </c>
      <c r="AX12" s="9">
        <v>1</v>
      </c>
      <c r="AY12" s="8"/>
    </row>
    <row r="13" spans="1:51">
      <c r="A13" s="31"/>
      <c r="B13" s="31"/>
      <c r="C13" s="10">
        <v>418</v>
      </c>
      <c r="D13" s="10">
        <v>91</v>
      </c>
      <c r="E13" s="10">
        <v>119</v>
      </c>
      <c r="F13" s="10">
        <v>87</v>
      </c>
      <c r="G13" s="10">
        <v>121</v>
      </c>
      <c r="H13" s="10">
        <v>44</v>
      </c>
      <c r="I13" s="10">
        <v>71</v>
      </c>
      <c r="J13" s="10">
        <v>53</v>
      </c>
      <c r="K13" s="10">
        <v>102</v>
      </c>
      <c r="L13" s="10">
        <v>115</v>
      </c>
      <c r="M13" s="10">
        <v>167</v>
      </c>
      <c r="N13" s="10">
        <v>220</v>
      </c>
      <c r="O13" s="10">
        <v>16</v>
      </c>
      <c r="P13" s="10">
        <v>9</v>
      </c>
      <c r="Q13" s="10">
        <v>48</v>
      </c>
      <c r="R13" s="10">
        <v>65</v>
      </c>
      <c r="S13" s="10">
        <v>89</v>
      </c>
      <c r="T13" s="10">
        <v>41</v>
      </c>
      <c r="U13" s="10">
        <v>99</v>
      </c>
      <c r="V13" s="10">
        <v>30</v>
      </c>
      <c r="W13" s="10">
        <v>65</v>
      </c>
      <c r="X13" s="10">
        <v>100</v>
      </c>
      <c r="Y13" s="10">
        <v>135</v>
      </c>
      <c r="Z13" s="10">
        <v>59</v>
      </c>
      <c r="AA13" s="10">
        <v>6</v>
      </c>
      <c r="AB13" s="10">
        <v>106</v>
      </c>
      <c r="AC13" s="10">
        <v>37</v>
      </c>
      <c r="AD13" s="10">
        <v>9</v>
      </c>
      <c r="AE13" s="10">
        <v>18</v>
      </c>
      <c r="AF13" s="10">
        <v>39</v>
      </c>
      <c r="AG13" s="10">
        <v>14</v>
      </c>
      <c r="AH13" s="10">
        <v>4</v>
      </c>
      <c r="AI13" s="10">
        <v>11</v>
      </c>
      <c r="AJ13" s="10">
        <v>2</v>
      </c>
      <c r="AK13" s="10">
        <v>157</v>
      </c>
      <c r="AL13" s="10">
        <v>148</v>
      </c>
      <c r="AM13" s="10">
        <v>18</v>
      </c>
      <c r="AN13" s="10">
        <v>118</v>
      </c>
      <c r="AO13" s="10">
        <v>91</v>
      </c>
      <c r="AP13" s="10">
        <v>1</v>
      </c>
      <c r="AQ13" s="10">
        <v>17</v>
      </c>
      <c r="AR13" s="10">
        <v>10</v>
      </c>
      <c r="AS13" s="10">
        <v>69</v>
      </c>
      <c r="AT13" s="10">
        <v>186</v>
      </c>
      <c r="AU13" s="10">
        <v>70</v>
      </c>
      <c r="AV13" s="10">
        <v>19</v>
      </c>
      <c r="AW13" s="10">
        <v>34</v>
      </c>
      <c r="AX13" s="10">
        <v>30</v>
      </c>
      <c r="AY13" s="8"/>
    </row>
    <row r="14" spans="1:51">
      <c r="A14" s="31"/>
      <c r="B14" s="31"/>
      <c r="C14" s="11" t="s">
        <v>97</v>
      </c>
      <c r="D14" s="11" t="s">
        <v>97</v>
      </c>
      <c r="E14" s="11" t="s">
        <v>97</v>
      </c>
      <c r="F14" s="11" t="s">
        <v>97</v>
      </c>
      <c r="G14" s="11" t="s">
        <v>97</v>
      </c>
      <c r="H14" s="11" t="s">
        <v>97</v>
      </c>
      <c r="I14" s="11" t="s">
        <v>97</v>
      </c>
      <c r="J14" s="11" t="s">
        <v>97</v>
      </c>
      <c r="K14" s="11" t="s">
        <v>97</v>
      </c>
      <c r="L14" s="11" t="s">
        <v>97</v>
      </c>
      <c r="M14" s="11" t="s">
        <v>97</v>
      </c>
      <c r="N14" s="11" t="s">
        <v>97</v>
      </c>
      <c r="O14" s="11" t="s">
        <v>97</v>
      </c>
      <c r="P14" s="11" t="s">
        <v>97</v>
      </c>
      <c r="Q14" s="11" t="s">
        <v>97</v>
      </c>
      <c r="R14" s="11" t="s">
        <v>97</v>
      </c>
      <c r="S14" s="11" t="s">
        <v>97</v>
      </c>
      <c r="T14" s="11" t="s">
        <v>97</v>
      </c>
      <c r="U14" s="11" t="s">
        <v>97</v>
      </c>
      <c r="V14" s="11" t="s">
        <v>97</v>
      </c>
      <c r="W14" s="11" t="s">
        <v>97</v>
      </c>
      <c r="X14" s="11" t="s">
        <v>97</v>
      </c>
      <c r="Y14" s="11" t="s">
        <v>97</v>
      </c>
      <c r="Z14" s="11" t="s">
        <v>97</v>
      </c>
      <c r="AA14" s="11" t="s">
        <v>97</v>
      </c>
      <c r="AB14" s="11" t="s">
        <v>97</v>
      </c>
      <c r="AC14" s="11" t="s">
        <v>97</v>
      </c>
      <c r="AD14" s="11" t="s">
        <v>97</v>
      </c>
      <c r="AE14" s="11" t="s">
        <v>97</v>
      </c>
      <c r="AF14" s="11" t="s">
        <v>97</v>
      </c>
      <c r="AG14" s="11" t="s">
        <v>97</v>
      </c>
      <c r="AH14" s="11" t="s">
        <v>97</v>
      </c>
      <c r="AI14" s="11" t="s">
        <v>97</v>
      </c>
      <c r="AJ14" s="11" t="s">
        <v>97</v>
      </c>
      <c r="AK14" s="11" t="s">
        <v>97</v>
      </c>
      <c r="AL14" s="11" t="s">
        <v>97</v>
      </c>
      <c r="AM14" s="11" t="s">
        <v>97</v>
      </c>
      <c r="AN14" s="11" t="s">
        <v>97</v>
      </c>
      <c r="AO14" s="11" t="s">
        <v>97</v>
      </c>
      <c r="AP14" s="11" t="s">
        <v>97</v>
      </c>
      <c r="AQ14" s="11" t="s">
        <v>97</v>
      </c>
      <c r="AR14" s="11" t="s">
        <v>97</v>
      </c>
      <c r="AS14" s="11" t="s">
        <v>97</v>
      </c>
      <c r="AT14" s="11" t="s">
        <v>97</v>
      </c>
      <c r="AU14" s="11" t="s">
        <v>97</v>
      </c>
      <c r="AV14" s="11" t="s">
        <v>97</v>
      </c>
      <c r="AW14" s="11" t="s">
        <v>97</v>
      </c>
      <c r="AX14" s="11" t="s">
        <v>97</v>
      </c>
      <c r="AY14" s="8"/>
    </row>
    <row r="15" spans="1:51" s="17" customFormat="1" ht="15" customHeight="1" thickBot="1">
      <c r="A15" s="33" t="s">
        <v>113</v>
      </c>
      <c r="B15" s="34"/>
      <c r="C15" s="18">
        <v>4.7926703622806546</v>
      </c>
      <c r="D15" s="18">
        <v>10.27288319930426</v>
      </c>
      <c r="E15" s="18">
        <v>8.9832919069772803</v>
      </c>
      <c r="F15" s="18">
        <v>10.50640164474426</v>
      </c>
      <c r="G15" s="18">
        <v>8.9087345380894032</v>
      </c>
      <c r="H15" s="18">
        <v>14.77384412118392</v>
      </c>
      <c r="I15" s="18">
        <v>11.63018886954686</v>
      </c>
      <c r="J15" s="18">
        <v>13.46110193498245</v>
      </c>
      <c r="K15" s="18">
        <v>9.7031192327749221</v>
      </c>
      <c r="L15" s="18">
        <v>9.1381998491346863</v>
      </c>
      <c r="M15" s="18">
        <v>7.5830480483997951</v>
      </c>
      <c r="N15" s="18">
        <v>6.6066763116305358</v>
      </c>
      <c r="O15" s="18">
        <v>24.499877499612079</v>
      </c>
      <c r="P15" s="18" t="s">
        <v>114</v>
      </c>
      <c r="Q15" s="18">
        <v>14.144859986983819</v>
      </c>
      <c r="R15" s="18">
        <v>12.15514467151834</v>
      </c>
      <c r="S15" s="18">
        <v>10.38767450533267</v>
      </c>
      <c r="T15" s="18">
        <v>15.304824596538021</v>
      </c>
      <c r="U15" s="18">
        <v>9.8490488379644887</v>
      </c>
      <c r="V15" s="18">
        <v>17.892097252272102</v>
      </c>
      <c r="W15" s="18">
        <v>12.15514467151834</v>
      </c>
      <c r="X15" s="18">
        <v>9.7996765944481172</v>
      </c>
      <c r="Y15" s="18">
        <v>8.4341203155395963</v>
      </c>
      <c r="Z15" s="18">
        <v>12.75826660898182</v>
      </c>
      <c r="AA15" s="18" t="s">
        <v>114</v>
      </c>
      <c r="AB15" s="18">
        <v>9.5182682939979433</v>
      </c>
      <c r="AC15" s="18">
        <v>16.11090742142704</v>
      </c>
      <c r="AD15" s="18" t="s">
        <v>114</v>
      </c>
      <c r="AE15" s="18">
        <v>23.098690624980481</v>
      </c>
      <c r="AF15" s="18">
        <v>15.69236029909219</v>
      </c>
      <c r="AG15" s="18">
        <v>26.191488210155281</v>
      </c>
      <c r="AH15" s="18" t="s">
        <v>114</v>
      </c>
      <c r="AI15" s="18">
        <v>29.548013274685111</v>
      </c>
      <c r="AJ15" s="18" t="s">
        <v>114</v>
      </c>
      <c r="AK15" s="18">
        <v>7.8208447518603403</v>
      </c>
      <c r="AL15" s="18">
        <v>8.0551556460596636</v>
      </c>
      <c r="AM15" s="18">
        <v>23.098690624980481</v>
      </c>
      <c r="AN15" s="18">
        <v>9.0212794046888192</v>
      </c>
      <c r="AO15" s="18">
        <v>10.27288319930426</v>
      </c>
      <c r="AP15" s="18" t="s">
        <v>114</v>
      </c>
      <c r="AQ15" s="18">
        <v>23.76836448785139</v>
      </c>
      <c r="AR15" s="18">
        <v>30.990228098485471</v>
      </c>
      <c r="AS15" s="18">
        <v>11.797546182087981</v>
      </c>
      <c r="AT15" s="18">
        <v>7.1852655033879893</v>
      </c>
      <c r="AU15" s="18">
        <v>11.71297096367068</v>
      </c>
      <c r="AV15" s="18">
        <v>22.48260702236891</v>
      </c>
      <c r="AW15" s="18">
        <v>16.806676467351011</v>
      </c>
      <c r="AX15" s="18">
        <v>17.892097252272102</v>
      </c>
      <c r="AY15" s="8"/>
    </row>
    <row r="16" spans="1:51" ht="15.75" customHeight="1" thickTop="1">
      <c r="A16" s="13" t="s">
        <v>271</v>
      </c>
      <c r="B16" s="14"/>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row>
    <row r="17" spans="1:1">
      <c r="A17" s="16" t="s">
        <v>115</v>
      </c>
    </row>
  </sheetData>
  <mergeCells count="16">
    <mergeCell ref="AR3:AX3"/>
    <mergeCell ref="V3:AA3"/>
    <mergeCell ref="AB3:AK3"/>
    <mergeCell ref="AV2:AX2"/>
    <mergeCell ref="A2:C2"/>
    <mergeCell ref="A3:B5"/>
    <mergeCell ref="D3:G3"/>
    <mergeCell ref="H3:L3"/>
    <mergeCell ref="M3:N3"/>
    <mergeCell ref="O3:U3"/>
    <mergeCell ref="AL3:AQ3"/>
    <mergeCell ref="B6:B8"/>
    <mergeCell ref="B9:B11"/>
    <mergeCell ref="B12:B14"/>
    <mergeCell ref="A6:A14"/>
    <mergeCell ref="A15:B15"/>
  </mergeCells>
  <hyperlinks>
    <hyperlink ref="A1" location="'TOC'!A1:A1" display="Back to TOC" xr:uid="{00000000-0004-0000-46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AY29"/>
  <sheetViews>
    <sheetView workbookViewId="0">
      <pane xSplit="2" topLeftCell="C1" activePane="topRight" state="frozen"/>
      <selection pane="topRight"/>
    </sheetView>
  </sheetViews>
  <sheetFormatPr baseColWidth="10" defaultColWidth="8.83203125" defaultRowHeight="15"/>
  <cols>
    <col min="1" max="1" width="50" style="19"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46.5" customHeight="1">
      <c r="A2" s="37" t="s">
        <v>272</v>
      </c>
      <c r="B2" s="31"/>
      <c r="C2" s="31"/>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6" t="s">
        <v>273</v>
      </c>
      <c r="AW2" s="31"/>
      <c r="AX2" s="31"/>
      <c r="AY2" s="8"/>
    </row>
    <row r="3" spans="1:51" ht="37" customHeight="1">
      <c r="A3" s="38"/>
      <c r="B3" s="31"/>
      <c r="C3" s="20" t="s">
        <v>30</v>
      </c>
      <c r="D3" s="35" t="s">
        <v>31</v>
      </c>
      <c r="E3" s="31"/>
      <c r="F3" s="31"/>
      <c r="G3" s="31"/>
      <c r="H3" s="35" t="s">
        <v>32</v>
      </c>
      <c r="I3" s="31"/>
      <c r="J3" s="31"/>
      <c r="K3" s="31"/>
      <c r="L3" s="31"/>
      <c r="M3" s="35" t="s">
        <v>33</v>
      </c>
      <c r="N3" s="31"/>
      <c r="O3" s="35" t="s">
        <v>34</v>
      </c>
      <c r="P3" s="31"/>
      <c r="Q3" s="31"/>
      <c r="R3" s="31"/>
      <c r="S3" s="31"/>
      <c r="T3" s="31"/>
      <c r="U3" s="31"/>
      <c r="V3" s="35" t="s">
        <v>35</v>
      </c>
      <c r="W3" s="31"/>
      <c r="X3" s="31"/>
      <c r="Y3" s="31"/>
      <c r="Z3" s="31"/>
      <c r="AA3" s="31"/>
      <c r="AB3" s="35" t="s">
        <v>36</v>
      </c>
      <c r="AC3" s="31"/>
      <c r="AD3" s="31"/>
      <c r="AE3" s="31"/>
      <c r="AF3" s="31"/>
      <c r="AG3" s="31"/>
      <c r="AH3" s="31"/>
      <c r="AI3" s="31"/>
      <c r="AJ3" s="31"/>
      <c r="AK3" s="31"/>
      <c r="AL3" s="35" t="s">
        <v>37</v>
      </c>
      <c r="AM3" s="31"/>
      <c r="AN3" s="31"/>
      <c r="AO3" s="31"/>
      <c r="AP3" s="31"/>
      <c r="AQ3" s="31"/>
      <c r="AR3" s="35" t="s">
        <v>38</v>
      </c>
      <c r="AS3" s="31"/>
      <c r="AT3" s="31"/>
      <c r="AU3" s="31"/>
      <c r="AV3" s="31"/>
      <c r="AW3" s="31"/>
      <c r="AX3" s="31"/>
      <c r="AY3" s="8"/>
    </row>
    <row r="4" spans="1:51" ht="16" customHeight="1">
      <c r="A4" s="31"/>
      <c r="B4" s="31"/>
      <c r="C4" s="21" t="s">
        <v>39</v>
      </c>
      <c r="D4" s="21" t="s">
        <v>39</v>
      </c>
      <c r="E4" s="21" t="s">
        <v>40</v>
      </c>
      <c r="F4" s="21" t="s">
        <v>41</v>
      </c>
      <c r="G4" s="21" t="s">
        <v>42</v>
      </c>
      <c r="H4" s="21" t="s">
        <v>39</v>
      </c>
      <c r="I4" s="21" t="s">
        <v>40</v>
      </c>
      <c r="J4" s="21" t="s">
        <v>41</v>
      </c>
      <c r="K4" s="21" t="s">
        <v>42</v>
      </c>
      <c r="L4" s="21" t="s">
        <v>43</v>
      </c>
      <c r="M4" s="21" t="s">
        <v>39</v>
      </c>
      <c r="N4" s="21" t="s">
        <v>40</v>
      </c>
      <c r="O4" s="21" t="s">
        <v>39</v>
      </c>
      <c r="P4" s="21" t="s">
        <v>40</v>
      </c>
      <c r="Q4" s="21" t="s">
        <v>41</v>
      </c>
      <c r="R4" s="21" t="s">
        <v>42</v>
      </c>
      <c r="S4" s="21" t="s">
        <v>43</v>
      </c>
      <c r="T4" s="21" t="s">
        <v>44</v>
      </c>
      <c r="U4" s="21" t="s">
        <v>45</v>
      </c>
      <c r="V4" s="21" t="s">
        <v>39</v>
      </c>
      <c r="W4" s="21" t="s">
        <v>40</v>
      </c>
      <c r="X4" s="21" t="s">
        <v>41</v>
      </c>
      <c r="Y4" s="21" t="s">
        <v>42</v>
      </c>
      <c r="Z4" s="21" t="s">
        <v>43</v>
      </c>
      <c r="AA4" s="21" t="s">
        <v>44</v>
      </c>
      <c r="AB4" s="21" t="s">
        <v>39</v>
      </c>
      <c r="AC4" s="21" t="s">
        <v>40</v>
      </c>
      <c r="AD4" s="21" t="s">
        <v>41</v>
      </c>
      <c r="AE4" s="21" t="s">
        <v>42</v>
      </c>
      <c r="AF4" s="21" t="s">
        <v>43</v>
      </c>
      <c r="AG4" s="21" t="s">
        <v>44</v>
      </c>
      <c r="AH4" s="21" t="s">
        <v>45</v>
      </c>
      <c r="AI4" s="21" t="s">
        <v>46</v>
      </c>
      <c r="AJ4" s="21" t="s">
        <v>47</v>
      </c>
      <c r="AK4" s="21" t="s">
        <v>48</v>
      </c>
      <c r="AL4" s="21" t="s">
        <v>39</v>
      </c>
      <c r="AM4" s="21" t="s">
        <v>40</v>
      </c>
      <c r="AN4" s="21" t="s">
        <v>41</v>
      </c>
      <c r="AO4" s="21" t="s">
        <v>42</v>
      </c>
      <c r="AP4" s="21" t="s">
        <v>43</v>
      </c>
      <c r="AQ4" s="21" t="s">
        <v>44</v>
      </c>
      <c r="AR4" s="21" t="s">
        <v>39</v>
      </c>
      <c r="AS4" s="21" t="s">
        <v>40</v>
      </c>
      <c r="AT4" s="21" t="s">
        <v>41</v>
      </c>
      <c r="AU4" s="21" t="s">
        <v>42</v>
      </c>
      <c r="AV4" s="21" t="s">
        <v>43</v>
      </c>
      <c r="AW4" s="21" t="s">
        <v>44</v>
      </c>
      <c r="AX4" s="21" t="s">
        <v>45</v>
      </c>
      <c r="AY4" s="8"/>
    </row>
    <row r="5" spans="1:51" ht="34.5" customHeight="1">
      <c r="A5" s="31"/>
      <c r="B5" s="31"/>
      <c r="C5" s="20" t="s">
        <v>49</v>
      </c>
      <c r="D5" s="20" t="s">
        <v>50</v>
      </c>
      <c r="E5" s="20" t="s">
        <v>51</v>
      </c>
      <c r="F5" s="20" t="s">
        <v>52</v>
      </c>
      <c r="G5" s="20" t="s">
        <v>53</v>
      </c>
      <c r="H5" s="20" t="s">
        <v>54</v>
      </c>
      <c r="I5" s="20" t="s">
        <v>55</v>
      </c>
      <c r="J5" s="20" t="s">
        <v>56</v>
      </c>
      <c r="K5" s="20" t="s">
        <v>57</v>
      </c>
      <c r="L5" s="20" t="s">
        <v>58</v>
      </c>
      <c r="M5" s="20" t="s">
        <v>59</v>
      </c>
      <c r="N5" s="20" t="s">
        <v>60</v>
      </c>
      <c r="O5" s="20" t="s">
        <v>61</v>
      </c>
      <c r="P5" s="20" t="s">
        <v>62</v>
      </c>
      <c r="Q5" s="20" t="s">
        <v>63</v>
      </c>
      <c r="R5" s="20" t="s">
        <v>64</v>
      </c>
      <c r="S5" s="20" t="s">
        <v>65</v>
      </c>
      <c r="T5" s="20" t="s">
        <v>66</v>
      </c>
      <c r="U5" s="20" t="s">
        <v>67</v>
      </c>
      <c r="V5" s="20" t="s">
        <v>68</v>
      </c>
      <c r="W5" s="20" t="s">
        <v>69</v>
      </c>
      <c r="X5" s="20" t="s">
        <v>70</v>
      </c>
      <c r="Y5" s="20" t="s">
        <v>71</v>
      </c>
      <c r="Z5" s="20" t="s">
        <v>72</v>
      </c>
      <c r="AA5" s="20" t="s">
        <v>73</v>
      </c>
      <c r="AB5" s="20" t="s">
        <v>74</v>
      </c>
      <c r="AC5" s="20" t="s">
        <v>75</v>
      </c>
      <c r="AD5" s="20" t="s">
        <v>76</v>
      </c>
      <c r="AE5" s="20" t="s">
        <v>77</v>
      </c>
      <c r="AF5" s="20" t="s">
        <v>78</v>
      </c>
      <c r="AG5" s="20" t="s">
        <v>79</v>
      </c>
      <c r="AH5" s="20" t="s">
        <v>80</v>
      </c>
      <c r="AI5" s="20" t="s">
        <v>81</v>
      </c>
      <c r="AJ5" s="20" t="s">
        <v>82</v>
      </c>
      <c r="AK5" s="20" t="s">
        <v>83</v>
      </c>
      <c r="AL5" s="20" t="s">
        <v>84</v>
      </c>
      <c r="AM5" s="20" t="s">
        <v>85</v>
      </c>
      <c r="AN5" s="20" t="s">
        <v>86</v>
      </c>
      <c r="AO5" s="20" t="s">
        <v>87</v>
      </c>
      <c r="AP5" s="20" t="s">
        <v>88</v>
      </c>
      <c r="AQ5" s="20" t="s">
        <v>89</v>
      </c>
      <c r="AR5" s="20" t="s">
        <v>90</v>
      </c>
      <c r="AS5" s="20" t="s">
        <v>91</v>
      </c>
      <c r="AT5" s="20" t="s">
        <v>92</v>
      </c>
      <c r="AU5" s="20" t="s">
        <v>93</v>
      </c>
      <c r="AV5" s="20" t="s">
        <v>94</v>
      </c>
      <c r="AW5" s="20" t="s">
        <v>95</v>
      </c>
      <c r="AX5" s="20" t="s">
        <v>96</v>
      </c>
      <c r="AY5" s="8"/>
    </row>
    <row r="6" spans="1:51">
      <c r="A6" s="32" t="s">
        <v>274</v>
      </c>
      <c r="B6" s="30" t="s">
        <v>121</v>
      </c>
      <c r="C6" s="9">
        <v>0.73643401513390006</v>
      </c>
      <c r="D6" s="9">
        <v>0.83483185913710001</v>
      </c>
      <c r="E6" s="9">
        <v>0.74725842884219995</v>
      </c>
      <c r="F6" s="9">
        <v>0.7647131588224001</v>
      </c>
      <c r="G6" s="9">
        <v>0.65758160785589992</v>
      </c>
      <c r="H6" s="9">
        <v>0.66660085465959995</v>
      </c>
      <c r="I6" s="9">
        <v>0.61401706492739994</v>
      </c>
      <c r="J6" s="9">
        <v>0.63509600080299999</v>
      </c>
      <c r="K6" s="9">
        <v>0.74201481864559993</v>
      </c>
      <c r="L6" s="9">
        <v>0.85573843783570003</v>
      </c>
      <c r="M6" s="9">
        <v>0.69696556222210004</v>
      </c>
      <c r="N6" s="9">
        <v>0.7482667906656999</v>
      </c>
      <c r="O6" s="9">
        <v>0.94184958580110001</v>
      </c>
      <c r="P6" s="9">
        <v>1</v>
      </c>
      <c r="Q6" s="9">
        <v>0.6946062839171</v>
      </c>
      <c r="R6" s="9">
        <v>0.6509934485879999</v>
      </c>
      <c r="S6" s="9">
        <v>0.6800205493721001</v>
      </c>
      <c r="T6" s="9">
        <v>0.6297325482592</v>
      </c>
      <c r="U6" s="9">
        <v>0.6493910778862001</v>
      </c>
      <c r="V6" s="9">
        <v>0.92814471979039992</v>
      </c>
      <c r="W6" s="9">
        <v>0.77877275598929996</v>
      </c>
      <c r="X6" s="9">
        <v>0.60160393097030007</v>
      </c>
      <c r="Y6" s="9">
        <v>0.7075498612544</v>
      </c>
      <c r="Z6" s="9">
        <v>0.56551968110939999</v>
      </c>
      <c r="AA6" s="9">
        <v>1</v>
      </c>
      <c r="AB6" s="9">
        <v>0.71830641243939997</v>
      </c>
      <c r="AC6" s="9">
        <v>0.74679385439070001</v>
      </c>
      <c r="AD6" s="9">
        <v>0.65540561738269998</v>
      </c>
      <c r="AE6" s="9">
        <v>1</v>
      </c>
      <c r="AF6" s="9">
        <v>0.89436517328510012</v>
      </c>
      <c r="AG6" s="9">
        <v>0.39783449944720001</v>
      </c>
      <c r="AH6" s="9">
        <v>1</v>
      </c>
      <c r="AI6" s="9">
        <v>0.48069833330139999</v>
      </c>
      <c r="AJ6" s="9">
        <v>0.89315937120849997</v>
      </c>
      <c r="AK6" s="9">
        <v>0.64201142035570002</v>
      </c>
      <c r="AL6" s="9">
        <v>0.78719783060159998</v>
      </c>
      <c r="AM6" s="9">
        <v>0.51011188317989997</v>
      </c>
      <c r="AN6" s="9">
        <v>0.6973983992374001</v>
      </c>
      <c r="AO6" s="9">
        <v>0.7129817330842001</v>
      </c>
      <c r="AP6" s="9"/>
      <c r="AQ6" s="9">
        <v>1</v>
      </c>
      <c r="AR6" s="9">
        <v>1</v>
      </c>
      <c r="AS6" s="9">
        <v>0.83710212001990003</v>
      </c>
      <c r="AT6" s="9">
        <v>0.68280508945069995</v>
      </c>
      <c r="AU6" s="9">
        <v>0.69520297291370003</v>
      </c>
      <c r="AV6" s="9">
        <v>0.62048417314799997</v>
      </c>
      <c r="AW6" s="9">
        <v>0.75194777638480004</v>
      </c>
      <c r="AX6" s="9">
        <v>0.91128885260909998</v>
      </c>
      <c r="AY6" s="8"/>
    </row>
    <row r="7" spans="1:51">
      <c r="A7" s="31"/>
      <c r="B7" s="31"/>
      <c r="C7" s="10">
        <v>129</v>
      </c>
      <c r="D7" s="10">
        <v>32</v>
      </c>
      <c r="E7" s="10">
        <v>41</v>
      </c>
      <c r="F7" s="10">
        <v>27</v>
      </c>
      <c r="G7" s="10">
        <v>29</v>
      </c>
      <c r="H7" s="10">
        <v>8</v>
      </c>
      <c r="I7" s="10">
        <v>19</v>
      </c>
      <c r="J7" s="10">
        <v>15</v>
      </c>
      <c r="K7" s="10">
        <v>32</v>
      </c>
      <c r="L7" s="10">
        <v>34</v>
      </c>
      <c r="M7" s="10">
        <v>39</v>
      </c>
      <c r="N7" s="10">
        <v>73</v>
      </c>
      <c r="O7" s="10">
        <v>14</v>
      </c>
      <c r="P7" s="10">
        <v>9</v>
      </c>
      <c r="Q7" s="10">
        <v>27</v>
      </c>
      <c r="R7" s="10">
        <v>18</v>
      </c>
      <c r="S7" s="10">
        <v>20</v>
      </c>
      <c r="T7" s="10">
        <v>7</v>
      </c>
      <c r="U7" s="10">
        <v>12</v>
      </c>
      <c r="V7" s="10">
        <v>23</v>
      </c>
      <c r="W7" s="10">
        <v>38</v>
      </c>
      <c r="X7" s="10">
        <v>26</v>
      </c>
      <c r="Y7" s="10">
        <v>21</v>
      </c>
      <c r="Z7" s="10">
        <v>8</v>
      </c>
      <c r="AA7" s="10">
        <v>1</v>
      </c>
      <c r="AB7" s="10">
        <v>42</v>
      </c>
      <c r="AC7" s="10">
        <v>11</v>
      </c>
      <c r="AD7" s="10">
        <v>3</v>
      </c>
      <c r="AE7" s="10">
        <v>8</v>
      </c>
      <c r="AF7" s="10">
        <v>12</v>
      </c>
      <c r="AG7" s="10">
        <v>2</v>
      </c>
      <c r="AH7" s="10">
        <v>1</v>
      </c>
      <c r="AI7" s="10">
        <v>2</v>
      </c>
      <c r="AJ7" s="10">
        <v>1</v>
      </c>
      <c r="AK7" s="10">
        <v>35</v>
      </c>
      <c r="AL7" s="10">
        <v>48</v>
      </c>
      <c r="AM7" s="10">
        <v>6</v>
      </c>
      <c r="AN7" s="10">
        <v>37</v>
      </c>
      <c r="AO7" s="10">
        <v>21</v>
      </c>
      <c r="AP7" s="10">
        <v>0</v>
      </c>
      <c r="AQ7" s="10">
        <v>3</v>
      </c>
      <c r="AR7" s="10">
        <v>2</v>
      </c>
      <c r="AS7" s="10">
        <v>25</v>
      </c>
      <c r="AT7" s="10">
        <v>54</v>
      </c>
      <c r="AU7" s="10">
        <v>20</v>
      </c>
      <c r="AV7" s="10">
        <v>3</v>
      </c>
      <c r="AW7" s="10">
        <v>11</v>
      </c>
      <c r="AX7" s="10">
        <v>14</v>
      </c>
      <c r="AY7" s="8"/>
    </row>
    <row r="8" spans="1:51">
      <c r="A8" s="31"/>
      <c r="B8" s="31"/>
      <c r="C8" s="11" t="s">
        <v>97</v>
      </c>
      <c r="D8" s="11"/>
      <c r="E8" s="11"/>
      <c r="F8" s="11"/>
      <c r="G8" s="11"/>
      <c r="H8" s="11"/>
      <c r="I8" s="11"/>
      <c r="J8" s="11"/>
      <c r="K8" s="11"/>
      <c r="L8" s="11"/>
      <c r="M8" s="11"/>
      <c r="N8" s="11"/>
      <c r="O8" s="11"/>
      <c r="P8" s="11"/>
      <c r="Q8" s="11"/>
      <c r="R8" s="11"/>
      <c r="S8" s="11"/>
      <c r="T8" s="11"/>
      <c r="U8" s="11"/>
      <c r="V8" s="11"/>
      <c r="W8" s="11"/>
      <c r="X8" s="11"/>
      <c r="Y8" s="11"/>
      <c r="Z8" s="11"/>
      <c r="AA8" s="11" t="s">
        <v>97</v>
      </c>
      <c r="AB8" s="11"/>
      <c r="AC8" s="11"/>
      <c r="AD8" s="11"/>
      <c r="AE8" s="11"/>
      <c r="AF8" s="11"/>
      <c r="AG8" s="11"/>
      <c r="AH8" s="11" t="s">
        <v>97</v>
      </c>
      <c r="AI8" s="11"/>
      <c r="AJ8" s="11"/>
      <c r="AK8" s="11"/>
      <c r="AL8" s="11"/>
      <c r="AM8" s="11"/>
      <c r="AN8" s="11"/>
      <c r="AO8" s="11"/>
      <c r="AP8" s="11" t="s">
        <v>97</v>
      </c>
      <c r="AQ8" s="11"/>
      <c r="AR8" s="11"/>
      <c r="AS8" s="11"/>
      <c r="AT8" s="11"/>
      <c r="AU8" s="11"/>
      <c r="AV8" s="11"/>
      <c r="AW8" s="11"/>
      <c r="AX8" s="11"/>
      <c r="AY8" s="8"/>
    </row>
    <row r="9" spans="1:51">
      <c r="A9" s="31"/>
      <c r="B9" s="30" t="s">
        <v>230</v>
      </c>
      <c r="C9" s="9">
        <v>0.51660999443809996</v>
      </c>
      <c r="D9" s="9">
        <v>0.64905559283960002</v>
      </c>
      <c r="E9" s="9">
        <v>0.54627561291030002</v>
      </c>
      <c r="F9" s="9">
        <v>0.51943062719979993</v>
      </c>
      <c r="G9" s="9">
        <v>0.42177877076679998</v>
      </c>
      <c r="H9" s="9">
        <v>0.41332753375589998</v>
      </c>
      <c r="I9" s="9">
        <v>0.37609645385820001</v>
      </c>
      <c r="J9" s="9">
        <v>0.49079146830850001</v>
      </c>
      <c r="K9" s="9">
        <v>0.54381132901030005</v>
      </c>
      <c r="L9" s="9">
        <v>0.59012392890560006</v>
      </c>
      <c r="M9" s="9">
        <v>0.42933614914419999</v>
      </c>
      <c r="N9" s="9">
        <v>0.54549120751960001</v>
      </c>
      <c r="O9" s="9">
        <v>0.73088483570609997</v>
      </c>
      <c r="P9" s="9">
        <v>0.94386142583819999</v>
      </c>
      <c r="Q9" s="9">
        <v>0.49865190115309999</v>
      </c>
      <c r="R9" s="9">
        <v>0.43572689701270001</v>
      </c>
      <c r="S9" s="9">
        <v>0.46230737209799999</v>
      </c>
      <c r="T9" s="9">
        <v>0.47809365157</v>
      </c>
      <c r="U9" s="9">
        <v>0.40797103750070002</v>
      </c>
      <c r="V9" s="9">
        <v>0.52950727612619997</v>
      </c>
      <c r="W9" s="9">
        <v>0.63304832804419997</v>
      </c>
      <c r="X9" s="9">
        <v>0.46946217145899999</v>
      </c>
      <c r="Y9" s="9">
        <v>0.45845661546459998</v>
      </c>
      <c r="Z9" s="9">
        <v>0.26119658211710001</v>
      </c>
      <c r="AA9" s="9">
        <v>0</v>
      </c>
      <c r="AB9" s="9">
        <v>0.4245362798699</v>
      </c>
      <c r="AC9" s="9">
        <v>0.66558622149220004</v>
      </c>
      <c r="AD9" s="9">
        <v>0.40999530447659999</v>
      </c>
      <c r="AE9" s="9">
        <v>0.62064081814950001</v>
      </c>
      <c r="AF9" s="9">
        <v>0.77042631880759993</v>
      </c>
      <c r="AG9" s="9">
        <v>0.39783449944720001</v>
      </c>
      <c r="AH9" s="9">
        <v>1</v>
      </c>
      <c r="AI9" s="9">
        <v>0.48069833330139999</v>
      </c>
      <c r="AJ9" s="9">
        <v>0.89315937120849997</v>
      </c>
      <c r="AK9" s="9">
        <v>0.4240302525181</v>
      </c>
      <c r="AL9" s="9">
        <v>0.52372660125979997</v>
      </c>
      <c r="AM9" s="9">
        <v>0.30387919190349999</v>
      </c>
      <c r="AN9" s="9">
        <v>0.48942700856170002</v>
      </c>
      <c r="AO9" s="9">
        <v>0.54903061303839995</v>
      </c>
      <c r="AP9" s="9"/>
      <c r="AQ9" s="9">
        <v>1</v>
      </c>
      <c r="AR9" s="9">
        <v>0.39457647271250001</v>
      </c>
      <c r="AS9" s="9">
        <v>0.60882218617310002</v>
      </c>
      <c r="AT9" s="9">
        <v>0.45366394198929999</v>
      </c>
      <c r="AU9" s="9">
        <v>0.44261967442349998</v>
      </c>
      <c r="AV9" s="9">
        <v>0.39415954017069998</v>
      </c>
      <c r="AW9" s="9">
        <v>0.53389778913390007</v>
      </c>
      <c r="AX9" s="9">
        <v>0.82366154060710006</v>
      </c>
      <c r="AY9" s="8"/>
    </row>
    <row r="10" spans="1:51">
      <c r="A10" s="31"/>
      <c r="B10" s="31"/>
      <c r="C10" s="10">
        <v>96</v>
      </c>
      <c r="D10" s="10">
        <v>24</v>
      </c>
      <c r="E10" s="10">
        <v>32</v>
      </c>
      <c r="F10" s="10">
        <v>19</v>
      </c>
      <c r="G10" s="10">
        <v>21</v>
      </c>
      <c r="H10" s="10">
        <v>4</v>
      </c>
      <c r="I10" s="10">
        <v>13</v>
      </c>
      <c r="J10" s="10">
        <v>11</v>
      </c>
      <c r="K10" s="10">
        <v>28</v>
      </c>
      <c r="L10" s="10">
        <v>24</v>
      </c>
      <c r="M10" s="10">
        <v>25</v>
      </c>
      <c r="N10" s="10">
        <v>57</v>
      </c>
      <c r="O10" s="10">
        <v>11</v>
      </c>
      <c r="P10" s="10">
        <v>8</v>
      </c>
      <c r="Q10" s="10">
        <v>18</v>
      </c>
      <c r="R10" s="10">
        <v>13</v>
      </c>
      <c r="S10" s="10">
        <v>16</v>
      </c>
      <c r="T10" s="10">
        <v>6</v>
      </c>
      <c r="U10" s="10">
        <v>8</v>
      </c>
      <c r="V10" s="10">
        <v>14</v>
      </c>
      <c r="W10" s="10">
        <v>31</v>
      </c>
      <c r="X10" s="10">
        <v>21</v>
      </c>
      <c r="Y10" s="10">
        <v>16</v>
      </c>
      <c r="Z10" s="10">
        <v>5</v>
      </c>
      <c r="AA10" s="10">
        <v>0</v>
      </c>
      <c r="AB10" s="10">
        <v>30</v>
      </c>
      <c r="AC10" s="10">
        <v>10</v>
      </c>
      <c r="AD10" s="10">
        <v>2</v>
      </c>
      <c r="AE10" s="10">
        <v>5</v>
      </c>
      <c r="AF10" s="10">
        <v>10</v>
      </c>
      <c r="AG10" s="10">
        <v>2</v>
      </c>
      <c r="AH10" s="10">
        <v>1</v>
      </c>
      <c r="AI10" s="10">
        <v>2</v>
      </c>
      <c r="AJ10" s="10">
        <v>1</v>
      </c>
      <c r="AK10" s="10">
        <v>25</v>
      </c>
      <c r="AL10" s="10">
        <v>34</v>
      </c>
      <c r="AM10" s="10">
        <v>4</v>
      </c>
      <c r="AN10" s="10">
        <v>29</v>
      </c>
      <c r="AO10" s="10">
        <v>16</v>
      </c>
      <c r="AP10" s="10">
        <v>0</v>
      </c>
      <c r="AQ10" s="10">
        <v>3</v>
      </c>
      <c r="AR10" s="10">
        <v>1</v>
      </c>
      <c r="AS10" s="10">
        <v>18</v>
      </c>
      <c r="AT10" s="10">
        <v>41</v>
      </c>
      <c r="AU10" s="10">
        <v>14</v>
      </c>
      <c r="AV10" s="10">
        <v>2</v>
      </c>
      <c r="AW10" s="10">
        <v>8</v>
      </c>
      <c r="AX10" s="10">
        <v>12</v>
      </c>
      <c r="AY10" s="8"/>
    </row>
    <row r="11" spans="1:51">
      <c r="A11" s="31"/>
      <c r="B11" s="31"/>
      <c r="C11" s="11" t="s">
        <v>97</v>
      </c>
      <c r="D11" s="11"/>
      <c r="E11" s="11"/>
      <c r="F11" s="11"/>
      <c r="G11" s="11"/>
      <c r="H11" s="11"/>
      <c r="I11" s="11"/>
      <c r="J11" s="11"/>
      <c r="K11" s="11"/>
      <c r="L11" s="11"/>
      <c r="M11" s="11"/>
      <c r="N11" s="11"/>
      <c r="O11" s="11"/>
      <c r="P11" s="11"/>
      <c r="Q11" s="11"/>
      <c r="R11" s="11"/>
      <c r="S11" s="11"/>
      <c r="T11" s="11"/>
      <c r="U11" s="11"/>
      <c r="V11" s="11"/>
      <c r="W11" s="11"/>
      <c r="X11" s="11"/>
      <c r="Y11" s="11"/>
      <c r="Z11" s="11"/>
      <c r="AA11" s="11" t="s">
        <v>97</v>
      </c>
      <c r="AB11" s="11"/>
      <c r="AC11" s="11"/>
      <c r="AD11" s="11"/>
      <c r="AE11" s="11"/>
      <c r="AF11" s="11"/>
      <c r="AG11" s="11"/>
      <c r="AH11" s="11" t="s">
        <v>97</v>
      </c>
      <c r="AI11" s="11"/>
      <c r="AJ11" s="11"/>
      <c r="AK11" s="11"/>
      <c r="AL11" s="11"/>
      <c r="AM11" s="11"/>
      <c r="AN11" s="11"/>
      <c r="AO11" s="11"/>
      <c r="AP11" s="11" t="s">
        <v>97</v>
      </c>
      <c r="AQ11" s="11"/>
      <c r="AR11" s="11"/>
      <c r="AS11" s="11"/>
      <c r="AT11" s="11"/>
      <c r="AU11" s="11"/>
      <c r="AV11" s="11"/>
      <c r="AW11" s="11"/>
      <c r="AX11" s="11"/>
      <c r="AY11" s="8"/>
    </row>
    <row r="12" spans="1:51">
      <c r="A12" s="31"/>
      <c r="B12" s="30" t="s">
        <v>231</v>
      </c>
      <c r="C12" s="9">
        <v>0.21982402069580001</v>
      </c>
      <c r="D12" s="9">
        <v>0.18577626629749999</v>
      </c>
      <c r="E12" s="9">
        <v>0.20098281593190001</v>
      </c>
      <c r="F12" s="9">
        <v>0.2452825316226</v>
      </c>
      <c r="G12" s="9">
        <v>0.2358028370892</v>
      </c>
      <c r="H12" s="9">
        <v>0.2532733209038</v>
      </c>
      <c r="I12" s="9">
        <v>0.23792061106910001</v>
      </c>
      <c r="J12" s="9">
        <v>0.14430453249460001</v>
      </c>
      <c r="K12" s="9">
        <v>0.19820348963529999</v>
      </c>
      <c r="L12" s="9">
        <v>0.26561450893010002</v>
      </c>
      <c r="M12" s="9">
        <v>0.26762941307780003</v>
      </c>
      <c r="N12" s="9">
        <v>0.2027755831461</v>
      </c>
      <c r="O12" s="9">
        <v>0.21096475009499999</v>
      </c>
      <c r="P12" s="9">
        <v>5.6138574161840003E-2</v>
      </c>
      <c r="Q12" s="9">
        <v>0.19595438276400001</v>
      </c>
      <c r="R12" s="9">
        <v>0.2152665515753</v>
      </c>
      <c r="S12" s="9">
        <v>0.217713177274</v>
      </c>
      <c r="T12" s="9">
        <v>0.1516388966892</v>
      </c>
      <c r="U12" s="9">
        <v>0.2414200403856</v>
      </c>
      <c r="V12" s="9">
        <v>0.39863744366420001</v>
      </c>
      <c r="W12" s="9">
        <v>0.14572442794500001</v>
      </c>
      <c r="X12" s="9">
        <v>0.1321417595112</v>
      </c>
      <c r="Y12" s="9">
        <v>0.24909324578979999</v>
      </c>
      <c r="Z12" s="9">
        <v>0.30432309899229998</v>
      </c>
      <c r="AA12" s="9">
        <v>1</v>
      </c>
      <c r="AB12" s="9">
        <v>0.29377013256950002</v>
      </c>
      <c r="AC12" s="9">
        <v>8.1207632898499998E-2</v>
      </c>
      <c r="AD12" s="9">
        <v>0.24541031290609999</v>
      </c>
      <c r="AE12" s="9">
        <v>0.37935918185049999</v>
      </c>
      <c r="AF12" s="9">
        <v>0.1239388544775</v>
      </c>
      <c r="AG12" s="9">
        <v>0</v>
      </c>
      <c r="AH12" s="9">
        <v>0</v>
      </c>
      <c r="AI12" s="9">
        <v>0</v>
      </c>
      <c r="AJ12" s="9">
        <v>0</v>
      </c>
      <c r="AK12" s="9">
        <v>0.21798116783759999</v>
      </c>
      <c r="AL12" s="9">
        <v>0.26347122934180001</v>
      </c>
      <c r="AM12" s="9">
        <v>0.20623269127640001</v>
      </c>
      <c r="AN12" s="9">
        <v>0.2079713906757</v>
      </c>
      <c r="AO12" s="9">
        <v>0.16395112004580001</v>
      </c>
      <c r="AP12" s="9"/>
      <c r="AQ12" s="9">
        <v>0</v>
      </c>
      <c r="AR12" s="9">
        <v>0.60542352728749993</v>
      </c>
      <c r="AS12" s="9">
        <v>0.22827993384680001</v>
      </c>
      <c r="AT12" s="9">
        <v>0.22914114746139999</v>
      </c>
      <c r="AU12" s="9">
        <v>0.25258329849009997</v>
      </c>
      <c r="AV12" s="9">
        <v>0.22632463297729999</v>
      </c>
      <c r="AW12" s="9">
        <v>0.218049987251</v>
      </c>
      <c r="AX12" s="9">
        <v>8.7627312002049998E-2</v>
      </c>
      <c r="AY12" s="8"/>
    </row>
    <row r="13" spans="1:51">
      <c r="A13" s="31"/>
      <c r="B13" s="31"/>
      <c r="C13" s="10">
        <v>33</v>
      </c>
      <c r="D13" s="10">
        <v>8</v>
      </c>
      <c r="E13" s="10">
        <v>9</v>
      </c>
      <c r="F13" s="10">
        <v>8</v>
      </c>
      <c r="G13" s="10">
        <v>8</v>
      </c>
      <c r="H13" s="10">
        <v>4</v>
      </c>
      <c r="I13" s="10">
        <v>6</v>
      </c>
      <c r="J13" s="10">
        <v>4</v>
      </c>
      <c r="K13" s="10">
        <v>4</v>
      </c>
      <c r="L13" s="10">
        <v>10</v>
      </c>
      <c r="M13" s="10">
        <v>14</v>
      </c>
      <c r="N13" s="10">
        <v>16</v>
      </c>
      <c r="O13" s="10">
        <v>3</v>
      </c>
      <c r="P13" s="10">
        <v>1</v>
      </c>
      <c r="Q13" s="10">
        <v>9</v>
      </c>
      <c r="R13" s="10">
        <v>5</v>
      </c>
      <c r="S13" s="10">
        <v>4</v>
      </c>
      <c r="T13" s="10">
        <v>1</v>
      </c>
      <c r="U13" s="10">
        <v>4</v>
      </c>
      <c r="V13" s="10">
        <v>9</v>
      </c>
      <c r="W13" s="10">
        <v>7</v>
      </c>
      <c r="X13" s="10">
        <v>5</v>
      </c>
      <c r="Y13" s="10">
        <v>5</v>
      </c>
      <c r="Z13" s="10">
        <v>3</v>
      </c>
      <c r="AA13" s="10">
        <v>1</v>
      </c>
      <c r="AB13" s="10">
        <v>12</v>
      </c>
      <c r="AC13" s="10">
        <v>1</v>
      </c>
      <c r="AD13" s="10">
        <v>1</v>
      </c>
      <c r="AE13" s="10">
        <v>3</v>
      </c>
      <c r="AF13" s="10">
        <v>2</v>
      </c>
      <c r="AG13" s="10">
        <v>0</v>
      </c>
      <c r="AH13" s="10">
        <v>0</v>
      </c>
      <c r="AI13" s="10">
        <v>0</v>
      </c>
      <c r="AJ13" s="10">
        <v>0</v>
      </c>
      <c r="AK13" s="10">
        <v>10</v>
      </c>
      <c r="AL13" s="10">
        <v>14</v>
      </c>
      <c r="AM13" s="10">
        <v>2</v>
      </c>
      <c r="AN13" s="10">
        <v>8</v>
      </c>
      <c r="AO13" s="10">
        <v>5</v>
      </c>
      <c r="AP13" s="10">
        <v>0</v>
      </c>
      <c r="AQ13" s="10">
        <v>0</v>
      </c>
      <c r="AR13" s="10">
        <v>1</v>
      </c>
      <c r="AS13" s="10">
        <v>7</v>
      </c>
      <c r="AT13" s="10">
        <v>13</v>
      </c>
      <c r="AU13" s="10">
        <v>6</v>
      </c>
      <c r="AV13" s="10">
        <v>1</v>
      </c>
      <c r="AW13" s="10">
        <v>3</v>
      </c>
      <c r="AX13" s="10">
        <v>2</v>
      </c>
      <c r="AY13" s="8"/>
    </row>
    <row r="14" spans="1:51">
      <c r="A14" s="31"/>
      <c r="B14" s="31"/>
      <c r="C14" s="11" t="s">
        <v>97</v>
      </c>
      <c r="D14" s="11"/>
      <c r="E14" s="11"/>
      <c r="F14" s="11"/>
      <c r="G14" s="11"/>
      <c r="H14" s="11"/>
      <c r="I14" s="11"/>
      <c r="J14" s="11"/>
      <c r="K14" s="11"/>
      <c r="L14" s="11"/>
      <c r="M14" s="11"/>
      <c r="N14" s="11"/>
      <c r="O14" s="11"/>
      <c r="P14" s="11"/>
      <c r="Q14" s="11"/>
      <c r="R14" s="11"/>
      <c r="S14" s="11"/>
      <c r="T14" s="11"/>
      <c r="U14" s="11"/>
      <c r="V14" s="11"/>
      <c r="W14" s="11"/>
      <c r="X14" s="11"/>
      <c r="Y14" s="11"/>
      <c r="Z14" s="11"/>
      <c r="AA14" s="11" t="s">
        <v>97</v>
      </c>
      <c r="AB14" s="11"/>
      <c r="AC14" s="11"/>
      <c r="AD14" s="11"/>
      <c r="AE14" s="11"/>
      <c r="AF14" s="11"/>
      <c r="AG14" s="11"/>
      <c r="AH14" s="11" t="s">
        <v>97</v>
      </c>
      <c r="AI14" s="11"/>
      <c r="AJ14" s="11"/>
      <c r="AK14" s="11"/>
      <c r="AL14" s="11"/>
      <c r="AM14" s="11"/>
      <c r="AN14" s="11"/>
      <c r="AO14" s="11"/>
      <c r="AP14" s="11" t="s">
        <v>97</v>
      </c>
      <c r="AQ14" s="11"/>
      <c r="AR14" s="11"/>
      <c r="AS14" s="11"/>
      <c r="AT14" s="11"/>
      <c r="AU14" s="11"/>
      <c r="AV14" s="11"/>
      <c r="AW14" s="11"/>
      <c r="AX14" s="11"/>
      <c r="AY14" s="8"/>
    </row>
    <row r="15" spans="1:51">
      <c r="A15" s="31"/>
      <c r="B15" s="30" t="s">
        <v>232</v>
      </c>
      <c r="C15" s="9">
        <v>8.4685939311619995E-2</v>
      </c>
      <c r="D15" s="9">
        <v>5.4974970316149993E-2</v>
      </c>
      <c r="E15" s="9">
        <v>6.5227349536389992E-2</v>
      </c>
      <c r="F15" s="9">
        <v>8.0536951470650001E-2</v>
      </c>
      <c r="G15" s="9">
        <v>0.11912267576299999</v>
      </c>
      <c r="H15" s="9">
        <v>0.2302012414704</v>
      </c>
      <c r="I15" s="9">
        <v>3.981156502891E-2</v>
      </c>
      <c r="J15" s="9">
        <v>0.1089857751936</v>
      </c>
      <c r="K15" s="9">
        <v>0.1117361418088</v>
      </c>
      <c r="L15" s="9">
        <v>1.7995131249140001E-2</v>
      </c>
      <c r="M15" s="9">
        <v>4.935750570064E-2</v>
      </c>
      <c r="N15" s="9">
        <v>0.10816848078040001</v>
      </c>
      <c r="O15" s="9">
        <v>0</v>
      </c>
      <c r="P15" s="9">
        <v>0</v>
      </c>
      <c r="Q15" s="9">
        <v>0.1474859584448</v>
      </c>
      <c r="R15" s="9">
        <v>0.1489049957769</v>
      </c>
      <c r="S15" s="9">
        <v>0.105277584178</v>
      </c>
      <c r="T15" s="9">
        <v>0.16302709002410001</v>
      </c>
      <c r="U15" s="9">
        <v>5.2708351942380001E-2</v>
      </c>
      <c r="V15" s="9">
        <v>7.1855280209619996E-2</v>
      </c>
      <c r="W15" s="9">
        <v>8.7848911442330008E-2</v>
      </c>
      <c r="X15" s="9">
        <v>0.1233255715131</v>
      </c>
      <c r="Y15" s="9">
        <v>5.838740441372E-2</v>
      </c>
      <c r="Z15" s="9">
        <v>2.522109994683E-2</v>
      </c>
      <c r="AA15" s="9">
        <v>0</v>
      </c>
      <c r="AB15" s="9">
        <v>8.8990296858250009E-2</v>
      </c>
      <c r="AC15" s="9">
        <v>8.9710531512189995E-2</v>
      </c>
      <c r="AD15" s="9">
        <v>0.21444720404359999</v>
      </c>
      <c r="AE15" s="9">
        <v>0</v>
      </c>
      <c r="AF15" s="9">
        <v>0</v>
      </c>
      <c r="AG15" s="9">
        <v>0.60216550055280005</v>
      </c>
      <c r="AH15" s="9">
        <v>0</v>
      </c>
      <c r="AI15" s="9">
        <v>0</v>
      </c>
      <c r="AJ15" s="9">
        <v>0</v>
      </c>
      <c r="AK15" s="9">
        <v>0.1180376883544</v>
      </c>
      <c r="AL15" s="9">
        <v>7.349128616358E-2</v>
      </c>
      <c r="AM15" s="9">
        <v>0.26831951121289999</v>
      </c>
      <c r="AN15" s="9">
        <v>6.9263134768289991E-2</v>
      </c>
      <c r="AO15" s="9">
        <v>7.7128052479770004E-2</v>
      </c>
      <c r="AP15" s="9"/>
      <c r="AQ15" s="9">
        <v>0</v>
      </c>
      <c r="AR15" s="9">
        <v>0</v>
      </c>
      <c r="AS15" s="9">
        <v>7.3763871416429996E-2</v>
      </c>
      <c r="AT15" s="9">
        <v>0.1056771021502</v>
      </c>
      <c r="AU15" s="9">
        <v>9.5806950932199986E-2</v>
      </c>
      <c r="AV15" s="9">
        <v>0</v>
      </c>
      <c r="AW15" s="9">
        <v>8.2684074538389996E-2</v>
      </c>
      <c r="AX15" s="9">
        <v>1.7570759342580001E-2</v>
      </c>
      <c r="AY15" s="8"/>
    </row>
    <row r="16" spans="1:51">
      <c r="A16" s="31"/>
      <c r="B16" s="31"/>
      <c r="C16" s="10">
        <v>15</v>
      </c>
      <c r="D16" s="10">
        <v>3</v>
      </c>
      <c r="E16" s="10">
        <v>3</v>
      </c>
      <c r="F16" s="10">
        <v>3</v>
      </c>
      <c r="G16" s="10">
        <v>6</v>
      </c>
      <c r="H16" s="10">
        <v>2</v>
      </c>
      <c r="I16" s="10">
        <v>1</v>
      </c>
      <c r="J16" s="10">
        <v>3</v>
      </c>
      <c r="K16" s="10">
        <v>5</v>
      </c>
      <c r="L16" s="10">
        <v>2</v>
      </c>
      <c r="M16" s="10">
        <v>4</v>
      </c>
      <c r="N16" s="10">
        <v>9</v>
      </c>
      <c r="O16" s="10">
        <v>0</v>
      </c>
      <c r="P16" s="10">
        <v>0</v>
      </c>
      <c r="Q16" s="10">
        <v>4</v>
      </c>
      <c r="R16" s="10">
        <v>4</v>
      </c>
      <c r="S16" s="10">
        <v>3</v>
      </c>
      <c r="T16" s="10">
        <v>2</v>
      </c>
      <c r="U16" s="10">
        <v>1</v>
      </c>
      <c r="V16" s="10">
        <v>1</v>
      </c>
      <c r="W16" s="10">
        <v>4</v>
      </c>
      <c r="X16" s="10">
        <v>5</v>
      </c>
      <c r="Y16" s="10">
        <v>2</v>
      </c>
      <c r="Z16" s="10">
        <v>1</v>
      </c>
      <c r="AA16" s="10">
        <v>0</v>
      </c>
      <c r="AB16" s="10">
        <v>5</v>
      </c>
      <c r="AC16" s="10">
        <v>1</v>
      </c>
      <c r="AD16" s="10">
        <v>1</v>
      </c>
      <c r="AE16" s="10">
        <v>0</v>
      </c>
      <c r="AF16" s="10">
        <v>0</v>
      </c>
      <c r="AG16" s="10">
        <v>1</v>
      </c>
      <c r="AH16" s="10">
        <v>0</v>
      </c>
      <c r="AI16" s="10">
        <v>0</v>
      </c>
      <c r="AJ16" s="10">
        <v>0</v>
      </c>
      <c r="AK16" s="10">
        <v>6</v>
      </c>
      <c r="AL16" s="10">
        <v>5</v>
      </c>
      <c r="AM16" s="10">
        <v>2</v>
      </c>
      <c r="AN16" s="10">
        <v>4</v>
      </c>
      <c r="AO16" s="10">
        <v>2</v>
      </c>
      <c r="AP16" s="10">
        <v>0</v>
      </c>
      <c r="AQ16" s="10">
        <v>0</v>
      </c>
      <c r="AR16" s="10">
        <v>0</v>
      </c>
      <c r="AS16" s="10">
        <v>2</v>
      </c>
      <c r="AT16" s="10">
        <v>8</v>
      </c>
      <c r="AU16" s="10">
        <v>3</v>
      </c>
      <c r="AV16" s="10">
        <v>0</v>
      </c>
      <c r="AW16" s="10">
        <v>1</v>
      </c>
      <c r="AX16" s="10">
        <v>1</v>
      </c>
      <c r="AY16" s="8"/>
    </row>
    <row r="17" spans="1:51">
      <c r="A17" s="31"/>
      <c r="B17" s="31"/>
      <c r="C17" s="11" t="s">
        <v>97</v>
      </c>
      <c r="D17" s="11"/>
      <c r="E17" s="11"/>
      <c r="F17" s="11"/>
      <c r="G17" s="11"/>
      <c r="H17" s="12" t="s">
        <v>103</v>
      </c>
      <c r="I17" s="11"/>
      <c r="J17" s="11"/>
      <c r="K17" s="11"/>
      <c r="L17" s="11"/>
      <c r="M17" s="11"/>
      <c r="N17" s="11"/>
      <c r="O17" s="11"/>
      <c r="P17" s="11"/>
      <c r="Q17" s="11"/>
      <c r="R17" s="11"/>
      <c r="S17" s="11"/>
      <c r="T17" s="11"/>
      <c r="U17" s="11"/>
      <c r="V17" s="11"/>
      <c r="W17" s="11"/>
      <c r="X17" s="11"/>
      <c r="Y17" s="11"/>
      <c r="Z17" s="11"/>
      <c r="AA17" s="11" t="s">
        <v>97</v>
      </c>
      <c r="AB17" s="11"/>
      <c r="AC17" s="11"/>
      <c r="AD17" s="11"/>
      <c r="AE17" s="11"/>
      <c r="AF17" s="11"/>
      <c r="AG17" s="12" t="s">
        <v>103</v>
      </c>
      <c r="AH17" s="11" t="s">
        <v>97</v>
      </c>
      <c r="AI17" s="11"/>
      <c r="AJ17" s="11"/>
      <c r="AK17" s="11"/>
      <c r="AL17" s="11"/>
      <c r="AM17" s="11"/>
      <c r="AN17" s="11"/>
      <c r="AO17" s="11"/>
      <c r="AP17" s="11" t="s">
        <v>97</v>
      </c>
      <c r="AQ17" s="11"/>
      <c r="AR17" s="11"/>
      <c r="AS17" s="11"/>
      <c r="AT17" s="11"/>
      <c r="AU17" s="11"/>
      <c r="AV17" s="11"/>
      <c r="AW17" s="11"/>
      <c r="AX17" s="11"/>
      <c r="AY17" s="8"/>
    </row>
    <row r="18" spans="1:51">
      <c r="A18" s="31"/>
      <c r="B18" s="30" t="s">
        <v>233</v>
      </c>
      <c r="C18" s="9">
        <v>0.17888004555449999</v>
      </c>
      <c r="D18" s="9">
        <v>0.1101931705467</v>
      </c>
      <c r="E18" s="9">
        <v>0.1875142216214</v>
      </c>
      <c r="F18" s="9">
        <v>0.15474988970690001</v>
      </c>
      <c r="G18" s="9">
        <v>0.22329571638099999</v>
      </c>
      <c r="H18" s="9">
        <v>0.10319790386990001</v>
      </c>
      <c r="I18" s="9">
        <v>0.34617137004370002</v>
      </c>
      <c r="J18" s="9">
        <v>0.25591822400339997</v>
      </c>
      <c r="K18" s="9">
        <v>0.14624903954560001</v>
      </c>
      <c r="L18" s="9">
        <v>0.12626643091510001</v>
      </c>
      <c r="M18" s="9">
        <v>0.25367693207730002</v>
      </c>
      <c r="N18" s="9">
        <v>0.14356472855390001</v>
      </c>
      <c r="O18" s="9">
        <v>5.8150414198909997E-2</v>
      </c>
      <c r="P18" s="9">
        <v>0</v>
      </c>
      <c r="Q18" s="9">
        <v>0.1579077576381</v>
      </c>
      <c r="R18" s="9">
        <v>0.20010155563509999</v>
      </c>
      <c r="S18" s="9">
        <v>0.21470186645</v>
      </c>
      <c r="T18" s="9">
        <v>0.20724036171669999</v>
      </c>
      <c r="U18" s="9">
        <v>0.29790057017139998</v>
      </c>
      <c r="V18" s="9">
        <v>0</v>
      </c>
      <c r="W18" s="9">
        <v>0.13337833256840001</v>
      </c>
      <c r="X18" s="9">
        <v>0.27507049751669999</v>
      </c>
      <c r="Y18" s="9">
        <v>0.2340627343319</v>
      </c>
      <c r="Z18" s="9">
        <v>0.40925921894380002</v>
      </c>
      <c r="AA18" s="9">
        <v>0</v>
      </c>
      <c r="AB18" s="9">
        <v>0.1927032907023</v>
      </c>
      <c r="AC18" s="9">
        <v>0.16349561409710001</v>
      </c>
      <c r="AD18" s="9">
        <v>0.1301471785736</v>
      </c>
      <c r="AE18" s="9">
        <v>0</v>
      </c>
      <c r="AF18" s="9">
        <v>0.1056348267149</v>
      </c>
      <c r="AG18" s="9">
        <v>0</v>
      </c>
      <c r="AH18" s="9">
        <v>0</v>
      </c>
      <c r="AI18" s="9">
        <v>0.51930166669860001</v>
      </c>
      <c r="AJ18" s="9">
        <v>0.1068406287915</v>
      </c>
      <c r="AK18" s="9">
        <v>0.23995089129</v>
      </c>
      <c r="AL18" s="9">
        <v>0.13931088323480001</v>
      </c>
      <c r="AM18" s="9">
        <v>0.22156860560719999</v>
      </c>
      <c r="AN18" s="9">
        <v>0.2333384659943</v>
      </c>
      <c r="AO18" s="9">
        <v>0.20989021443600001</v>
      </c>
      <c r="AP18" s="9"/>
      <c r="AQ18" s="9">
        <v>0</v>
      </c>
      <c r="AR18" s="9">
        <v>0</v>
      </c>
      <c r="AS18" s="9">
        <v>8.9134008563709996E-2</v>
      </c>
      <c r="AT18" s="9">
        <v>0.211517808399</v>
      </c>
      <c r="AU18" s="9">
        <v>0.20899007615410001</v>
      </c>
      <c r="AV18" s="9">
        <v>0.37951582685200003</v>
      </c>
      <c r="AW18" s="9">
        <v>0.1653681490768</v>
      </c>
      <c r="AX18" s="9">
        <v>7.1140388048300002E-2</v>
      </c>
      <c r="AY18" s="8"/>
    </row>
    <row r="19" spans="1:51">
      <c r="A19" s="31"/>
      <c r="B19" s="31"/>
      <c r="C19" s="10">
        <v>26</v>
      </c>
      <c r="D19" s="10">
        <v>3</v>
      </c>
      <c r="E19" s="10">
        <v>9</v>
      </c>
      <c r="F19" s="10">
        <v>5</v>
      </c>
      <c r="G19" s="10">
        <v>9</v>
      </c>
      <c r="H19" s="10">
        <v>1</v>
      </c>
      <c r="I19" s="10">
        <v>5</v>
      </c>
      <c r="J19" s="10">
        <v>6</v>
      </c>
      <c r="K19" s="10">
        <v>5</v>
      </c>
      <c r="L19" s="10">
        <v>7</v>
      </c>
      <c r="M19" s="10">
        <v>12</v>
      </c>
      <c r="N19" s="10">
        <v>12</v>
      </c>
      <c r="O19" s="10">
        <v>1</v>
      </c>
      <c r="P19" s="10">
        <v>0</v>
      </c>
      <c r="Q19" s="10">
        <v>5</v>
      </c>
      <c r="R19" s="10">
        <v>5</v>
      </c>
      <c r="S19" s="10">
        <v>5</v>
      </c>
      <c r="T19" s="10">
        <v>1</v>
      </c>
      <c r="U19" s="10">
        <v>6</v>
      </c>
      <c r="V19" s="10">
        <v>0</v>
      </c>
      <c r="W19" s="10">
        <v>4</v>
      </c>
      <c r="X19" s="10">
        <v>8</v>
      </c>
      <c r="Y19" s="10">
        <v>7</v>
      </c>
      <c r="Z19" s="10">
        <v>5</v>
      </c>
      <c r="AA19" s="10">
        <v>0</v>
      </c>
      <c r="AB19" s="10">
        <v>6</v>
      </c>
      <c r="AC19" s="10">
        <v>2</v>
      </c>
      <c r="AD19" s="10">
        <v>1</v>
      </c>
      <c r="AE19" s="10">
        <v>0</v>
      </c>
      <c r="AF19" s="10">
        <v>2</v>
      </c>
      <c r="AG19" s="10">
        <v>0</v>
      </c>
      <c r="AH19" s="10">
        <v>0</v>
      </c>
      <c r="AI19" s="10">
        <v>1</v>
      </c>
      <c r="AJ19" s="10">
        <v>1</v>
      </c>
      <c r="AK19" s="10">
        <v>11</v>
      </c>
      <c r="AL19" s="10">
        <v>8</v>
      </c>
      <c r="AM19" s="10">
        <v>2</v>
      </c>
      <c r="AN19" s="10">
        <v>9</v>
      </c>
      <c r="AO19" s="10">
        <v>5</v>
      </c>
      <c r="AP19" s="10">
        <v>0</v>
      </c>
      <c r="AQ19" s="10">
        <v>0</v>
      </c>
      <c r="AR19" s="10">
        <v>0</v>
      </c>
      <c r="AS19" s="10">
        <v>2</v>
      </c>
      <c r="AT19" s="10">
        <v>13</v>
      </c>
      <c r="AU19" s="10">
        <v>6</v>
      </c>
      <c r="AV19" s="10">
        <v>2</v>
      </c>
      <c r="AW19" s="10">
        <v>2</v>
      </c>
      <c r="AX19" s="10">
        <v>1</v>
      </c>
      <c r="AY19" s="8"/>
    </row>
    <row r="20" spans="1:51">
      <c r="A20" s="31"/>
      <c r="B20" s="31"/>
      <c r="C20" s="11" t="s">
        <v>97</v>
      </c>
      <c r="D20" s="11"/>
      <c r="E20" s="11"/>
      <c r="F20" s="11"/>
      <c r="G20" s="11"/>
      <c r="H20" s="11"/>
      <c r="I20" s="11"/>
      <c r="J20" s="11"/>
      <c r="K20" s="11"/>
      <c r="L20" s="11"/>
      <c r="M20" s="11"/>
      <c r="N20" s="11"/>
      <c r="O20" s="11"/>
      <c r="P20" s="11"/>
      <c r="Q20" s="11"/>
      <c r="R20" s="11"/>
      <c r="S20" s="11"/>
      <c r="T20" s="11"/>
      <c r="U20" s="11"/>
      <c r="V20" s="11"/>
      <c r="W20" s="11"/>
      <c r="X20" s="11"/>
      <c r="Y20" s="11"/>
      <c r="Z20" s="12" t="s">
        <v>99</v>
      </c>
      <c r="AA20" s="11" t="s">
        <v>97</v>
      </c>
      <c r="AB20" s="11"/>
      <c r="AC20" s="11"/>
      <c r="AD20" s="11"/>
      <c r="AE20" s="11"/>
      <c r="AF20" s="11"/>
      <c r="AG20" s="11"/>
      <c r="AH20" s="11" t="s">
        <v>97</v>
      </c>
      <c r="AI20" s="11"/>
      <c r="AJ20" s="11"/>
      <c r="AK20" s="11"/>
      <c r="AL20" s="11"/>
      <c r="AM20" s="11"/>
      <c r="AN20" s="11"/>
      <c r="AO20" s="11"/>
      <c r="AP20" s="11" t="s">
        <v>97</v>
      </c>
      <c r="AQ20" s="11"/>
      <c r="AR20" s="11"/>
      <c r="AS20" s="11"/>
      <c r="AT20" s="11"/>
      <c r="AU20" s="11"/>
      <c r="AV20" s="11"/>
      <c r="AW20" s="11"/>
      <c r="AX20" s="11"/>
      <c r="AY20" s="8"/>
    </row>
    <row r="21" spans="1:51">
      <c r="A21" s="31"/>
      <c r="B21" s="30" t="s">
        <v>142</v>
      </c>
      <c r="C21" s="9">
        <v>0.2635659848661</v>
      </c>
      <c r="D21" s="9">
        <v>0.16516814086289999</v>
      </c>
      <c r="E21" s="9">
        <v>0.25274157115779999</v>
      </c>
      <c r="F21" s="9">
        <v>0.23528684117759999</v>
      </c>
      <c r="G21" s="9">
        <v>0.34241839214410003</v>
      </c>
      <c r="H21" s="9">
        <v>0.33339914534039999</v>
      </c>
      <c r="I21" s="9">
        <v>0.38598293507260001</v>
      </c>
      <c r="J21" s="9">
        <v>0.36490399919700001</v>
      </c>
      <c r="K21" s="9">
        <v>0.25798518135440002</v>
      </c>
      <c r="L21" s="9">
        <v>0.1442615621643</v>
      </c>
      <c r="M21" s="9">
        <v>0.30303443777790001</v>
      </c>
      <c r="N21" s="9">
        <v>0.25173320933429999</v>
      </c>
      <c r="O21" s="9">
        <v>5.8150414198909997E-2</v>
      </c>
      <c r="P21" s="9">
        <v>0</v>
      </c>
      <c r="Q21" s="9">
        <v>0.3053937160829</v>
      </c>
      <c r="R21" s="9">
        <v>0.34900655141199999</v>
      </c>
      <c r="S21" s="9">
        <v>0.31997945062799998</v>
      </c>
      <c r="T21" s="9">
        <v>0.3702674517408</v>
      </c>
      <c r="U21" s="9">
        <v>0.35060892211380001</v>
      </c>
      <c r="V21" s="9">
        <v>7.1855280209619996E-2</v>
      </c>
      <c r="W21" s="9">
        <v>0.22122724401070001</v>
      </c>
      <c r="X21" s="9">
        <v>0.39839606902969998</v>
      </c>
      <c r="Y21" s="9">
        <v>0.2924501387456</v>
      </c>
      <c r="Z21" s="9">
        <v>0.43448031889060001</v>
      </c>
      <c r="AA21" s="9">
        <v>0</v>
      </c>
      <c r="AB21" s="9">
        <v>0.28169358756059998</v>
      </c>
      <c r="AC21" s="9">
        <v>0.25320614560929999</v>
      </c>
      <c r="AD21" s="9">
        <v>0.34459438261730002</v>
      </c>
      <c r="AE21" s="9">
        <v>0</v>
      </c>
      <c r="AF21" s="9">
        <v>0.1056348267149</v>
      </c>
      <c r="AG21" s="9">
        <v>0.60216550055280005</v>
      </c>
      <c r="AH21" s="9">
        <v>0</v>
      </c>
      <c r="AI21" s="9">
        <v>0.51930166669860001</v>
      </c>
      <c r="AJ21" s="9">
        <v>0.1068406287915</v>
      </c>
      <c r="AK21" s="9">
        <v>0.35798857964429998</v>
      </c>
      <c r="AL21" s="9">
        <v>0.21280216939839999</v>
      </c>
      <c r="AM21" s="9">
        <v>0.48988811682009997</v>
      </c>
      <c r="AN21" s="9">
        <v>0.30260160076260001</v>
      </c>
      <c r="AO21" s="9">
        <v>0.28701826691580001</v>
      </c>
      <c r="AP21" s="9"/>
      <c r="AQ21" s="9">
        <v>0</v>
      </c>
      <c r="AR21" s="9">
        <v>0</v>
      </c>
      <c r="AS21" s="9">
        <v>0.1628978799801</v>
      </c>
      <c r="AT21" s="9">
        <v>0.31719491054929999</v>
      </c>
      <c r="AU21" s="9">
        <v>0.30479702708630002</v>
      </c>
      <c r="AV21" s="9">
        <v>0.37951582685200003</v>
      </c>
      <c r="AW21" s="9">
        <v>0.24805222361519999</v>
      </c>
      <c r="AX21" s="9">
        <v>8.8711147390879999E-2</v>
      </c>
      <c r="AY21" s="8"/>
    </row>
    <row r="22" spans="1:51">
      <c r="A22" s="31"/>
      <c r="B22" s="31"/>
      <c r="C22" s="10">
        <v>41</v>
      </c>
      <c r="D22" s="10">
        <v>6</v>
      </c>
      <c r="E22" s="10">
        <v>12</v>
      </c>
      <c r="F22" s="10">
        <v>8</v>
      </c>
      <c r="G22" s="10">
        <v>15</v>
      </c>
      <c r="H22" s="10">
        <v>3</v>
      </c>
      <c r="I22" s="10">
        <v>6</v>
      </c>
      <c r="J22" s="10">
        <v>9</v>
      </c>
      <c r="K22" s="10">
        <v>10</v>
      </c>
      <c r="L22" s="10">
        <v>9</v>
      </c>
      <c r="M22" s="10">
        <v>16</v>
      </c>
      <c r="N22" s="10">
        <v>21</v>
      </c>
      <c r="O22" s="10">
        <v>1</v>
      </c>
      <c r="P22" s="10">
        <v>0</v>
      </c>
      <c r="Q22" s="10">
        <v>9</v>
      </c>
      <c r="R22" s="10">
        <v>9</v>
      </c>
      <c r="S22" s="10">
        <v>8</v>
      </c>
      <c r="T22" s="10">
        <v>3</v>
      </c>
      <c r="U22" s="10">
        <v>7</v>
      </c>
      <c r="V22" s="10">
        <v>1</v>
      </c>
      <c r="W22" s="10">
        <v>8</v>
      </c>
      <c r="X22" s="10">
        <v>13</v>
      </c>
      <c r="Y22" s="10">
        <v>9</v>
      </c>
      <c r="Z22" s="10">
        <v>6</v>
      </c>
      <c r="AA22" s="10">
        <v>0</v>
      </c>
      <c r="AB22" s="10">
        <v>11</v>
      </c>
      <c r="AC22" s="10">
        <v>3</v>
      </c>
      <c r="AD22" s="10">
        <v>2</v>
      </c>
      <c r="AE22" s="10">
        <v>0</v>
      </c>
      <c r="AF22" s="10">
        <v>2</v>
      </c>
      <c r="AG22" s="10">
        <v>1</v>
      </c>
      <c r="AH22" s="10">
        <v>0</v>
      </c>
      <c r="AI22" s="10">
        <v>1</v>
      </c>
      <c r="AJ22" s="10">
        <v>1</v>
      </c>
      <c r="AK22" s="10">
        <v>17</v>
      </c>
      <c r="AL22" s="10">
        <v>13</v>
      </c>
      <c r="AM22" s="10">
        <v>4</v>
      </c>
      <c r="AN22" s="10">
        <v>13</v>
      </c>
      <c r="AO22" s="10">
        <v>7</v>
      </c>
      <c r="AP22" s="10">
        <v>0</v>
      </c>
      <c r="AQ22" s="10">
        <v>0</v>
      </c>
      <c r="AR22" s="10">
        <v>0</v>
      </c>
      <c r="AS22" s="10">
        <v>4</v>
      </c>
      <c r="AT22" s="10">
        <v>21</v>
      </c>
      <c r="AU22" s="10">
        <v>9</v>
      </c>
      <c r="AV22" s="10">
        <v>2</v>
      </c>
      <c r="AW22" s="10">
        <v>3</v>
      </c>
      <c r="AX22" s="10">
        <v>2</v>
      </c>
      <c r="AY22" s="8"/>
    </row>
    <row r="23" spans="1:51">
      <c r="A23" s="31"/>
      <c r="B23" s="31"/>
      <c r="C23" s="11" t="s">
        <v>97</v>
      </c>
      <c r="D23" s="11"/>
      <c r="E23" s="11"/>
      <c r="F23" s="11"/>
      <c r="G23" s="11"/>
      <c r="H23" s="11"/>
      <c r="I23" s="11"/>
      <c r="J23" s="11"/>
      <c r="K23" s="11"/>
      <c r="L23" s="11"/>
      <c r="M23" s="11"/>
      <c r="N23" s="11"/>
      <c r="O23" s="11"/>
      <c r="P23" s="11"/>
      <c r="Q23" s="11"/>
      <c r="R23" s="11"/>
      <c r="S23" s="11"/>
      <c r="T23" s="11"/>
      <c r="U23" s="11"/>
      <c r="V23" s="11"/>
      <c r="W23" s="11"/>
      <c r="X23" s="11"/>
      <c r="Y23" s="11"/>
      <c r="Z23" s="11"/>
      <c r="AA23" s="11" t="s">
        <v>97</v>
      </c>
      <c r="AB23" s="11"/>
      <c r="AC23" s="11"/>
      <c r="AD23" s="11"/>
      <c r="AE23" s="11"/>
      <c r="AF23" s="11"/>
      <c r="AG23" s="11"/>
      <c r="AH23" s="11" t="s">
        <v>97</v>
      </c>
      <c r="AI23" s="11"/>
      <c r="AJ23" s="11"/>
      <c r="AK23" s="11"/>
      <c r="AL23" s="11"/>
      <c r="AM23" s="11"/>
      <c r="AN23" s="11"/>
      <c r="AO23" s="11"/>
      <c r="AP23" s="11" t="s">
        <v>97</v>
      </c>
      <c r="AQ23" s="11"/>
      <c r="AR23" s="11"/>
      <c r="AS23" s="11"/>
      <c r="AT23" s="11"/>
      <c r="AU23" s="11"/>
      <c r="AV23" s="11"/>
      <c r="AW23" s="11"/>
      <c r="AX23" s="11"/>
      <c r="AY23" s="8"/>
    </row>
    <row r="24" spans="1:51">
      <c r="A24" s="31"/>
      <c r="B24" s="30" t="s">
        <v>30</v>
      </c>
      <c r="C24" s="9">
        <v>1</v>
      </c>
      <c r="D24" s="9">
        <v>1</v>
      </c>
      <c r="E24" s="9">
        <v>1</v>
      </c>
      <c r="F24" s="9">
        <v>1</v>
      </c>
      <c r="G24" s="9">
        <v>1</v>
      </c>
      <c r="H24" s="9">
        <v>1</v>
      </c>
      <c r="I24" s="9">
        <v>1</v>
      </c>
      <c r="J24" s="9">
        <v>1</v>
      </c>
      <c r="K24" s="9">
        <v>1</v>
      </c>
      <c r="L24" s="9">
        <v>1</v>
      </c>
      <c r="M24" s="9">
        <v>1</v>
      </c>
      <c r="N24" s="9">
        <v>1</v>
      </c>
      <c r="O24" s="9">
        <v>1</v>
      </c>
      <c r="P24" s="9">
        <v>1</v>
      </c>
      <c r="Q24" s="9">
        <v>1</v>
      </c>
      <c r="R24" s="9">
        <v>1</v>
      </c>
      <c r="S24" s="9">
        <v>1</v>
      </c>
      <c r="T24" s="9">
        <v>1</v>
      </c>
      <c r="U24" s="9">
        <v>1</v>
      </c>
      <c r="V24" s="9">
        <v>1</v>
      </c>
      <c r="W24" s="9">
        <v>1</v>
      </c>
      <c r="X24" s="9">
        <v>1</v>
      </c>
      <c r="Y24" s="9">
        <v>1</v>
      </c>
      <c r="Z24" s="9">
        <v>1</v>
      </c>
      <c r="AA24" s="9">
        <v>1</v>
      </c>
      <c r="AB24" s="9">
        <v>1</v>
      </c>
      <c r="AC24" s="9">
        <v>1</v>
      </c>
      <c r="AD24" s="9">
        <v>1</v>
      </c>
      <c r="AE24" s="9">
        <v>1</v>
      </c>
      <c r="AF24" s="9">
        <v>1</v>
      </c>
      <c r="AG24" s="9">
        <v>1</v>
      </c>
      <c r="AH24" s="9">
        <v>1</v>
      </c>
      <c r="AI24" s="9">
        <v>1</v>
      </c>
      <c r="AJ24" s="9">
        <v>1</v>
      </c>
      <c r="AK24" s="9">
        <v>1</v>
      </c>
      <c r="AL24" s="9">
        <v>1</v>
      </c>
      <c r="AM24" s="9">
        <v>1</v>
      </c>
      <c r="AN24" s="9">
        <v>1</v>
      </c>
      <c r="AO24" s="9">
        <v>1</v>
      </c>
      <c r="AP24" s="9"/>
      <c r="AQ24" s="9">
        <v>1</v>
      </c>
      <c r="AR24" s="9">
        <v>1</v>
      </c>
      <c r="AS24" s="9">
        <v>1</v>
      </c>
      <c r="AT24" s="9">
        <v>1</v>
      </c>
      <c r="AU24" s="9">
        <v>1</v>
      </c>
      <c r="AV24" s="9">
        <v>1</v>
      </c>
      <c r="AW24" s="9">
        <v>1</v>
      </c>
      <c r="AX24" s="9">
        <v>1</v>
      </c>
      <c r="AY24" s="8"/>
    </row>
    <row r="25" spans="1:51">
      <c r="A25" s="31"/>
      <c r="B25" s="31"/>
      <c r="C25" s="10">
        <v>170</v>
      </c>
      <c r="D25" s="10">
        <v>38</v>
      </c>
      <c r="E25" s="10">
        <v>53</v>
      </c>
      <c r="F25" s="10">
        <v>35</v>
      </c>
      <c r="G25" s="10">
        <v>44</v>
      </c>
      <c r="H25" s="10">
        <v>11</v>
      </c>
      <c r="I25" s="10">
        <v>25</v>
      </c>
      <c r="J25" s="10">
        <v>24</v>
      </c>
      <c r="K25" s="10">
        <v>42</v>
      </c>
      <c r="L25" s="10">
        <v>43</v>
      </c>
      <c r="M25" s="10">
        <v>55</v>
      </c>
      <c r="N25" s="10">
        <v>94</v>
      </c>
      <c r="O25" s="10">
        <v>15</v>
      </c>
      <c r="P25" s="10">
        <v>9</v>
      </c>
      <c r="Q25" s="10">
        <v>36</v>
      </c>
      <c r="R25" s="10">
        <v>27</v>
      </c>
      <c r="S25" s="10">
        <v>28</v>
      </c>
      <c r="T25" s="10">
        <v>10</v>
      </c>
      <c r="U25" s="10">
        <v>19</v>
      </c>
      <c r="V25" s="10">
        <v>24</v>
      </c>
      <c r="W25" s="10">
        <v>46</v>
      </c>
      <c r="X25" s="10">
        <v>39</v>
      </c>
      <c r="Y25" s="10">
        <v>30</v>
      </c>
      <c r="Z25" s="10">
        <v>14</v>
      </c>
      <c r="AA25" s="10">
        <v>1</v>
      </c>
      <c r="AB25" s="10">
        <v>53</v>
      </c>
      <c r="AC25" s="10">
        <v>14</v>
      </c>
      <c r="AD25" s="10">
        <v>5</v>
      </c>
      <c r="AE25" s="10">
        <v>8</v>
      </c>
      <c r="AF25" s="10">
        <v>14</v>
      </c>
      <c r="AG25" s="10">
        <v>3</v>
      </c>
      <c r="AH25" s="10">
        <v>1</v>
      </c>
      <c r="AI25" s="10">
        <v>3</v>
      </c>
      <c r="AJ25" s="10">
        <v>2</v>
      </c>
      <c r="AK25" s="10">
        <v>52</v>
      </c>
      <c r="AL25" s="10">
        <v>61</v>
      </c>
      <c r="AM25" s="10">
        <v>10</v>
      </c>
      <c r="AN25" s="10">
        <v>50</v>
      </c>
      <c r="AO25" s="10">
        <v>28</v>
      </c>
      <c r="AP25" s="10">
        <v>0</v>
      </c>
      <c r="AQ25" s="10">
        <v>3</v>
      </c>
      <c r="AR25" s="10">
        <v>2</v>
      </c>
      <c r="AS25" s="10">
        <v>29</v>
      </c>
      <c r="AT25" s="10">
        <v>75</v>
      </c>
      <c r="AU25" s="10">
        <v>29</v>
      </c>
      <c r="AV25" s="10">
        <v>5</v>
      </c>
      <c r="AW25" s="10">
        <v>14</v>
      </c>
      <c r="AX25" s="10">
        <v>16</v>
      </c>
      <c r="AY25" s="8"/>
    </row>
    <row r="26" spans="1:51">
      <c r="A26" s="31"/>
      <c r="B26" s="31"/>
      <c r="C26" s="11" t="s">
        <v>97</v>
      </c>
      <c r="D26" s="11" t="s">
        <v>97</v>
      </c>
      <c r="E26" s="11" t="s">
        <v>97</v>
      </c>
      <c r="F26" s="11" t="s">
        <v>97</v>
      </c>
      <c r="G26" s="11" t="s">
        <v>97</v>
      </c>
      <c r="H26" s="11" t="s">
        <v>97</v>
      </c>
      <c r="I26" s="11" t="s">
        <v>97</v>
      </c>
      <c r="J26" s="11" t="s">
        <v>97</v>
      </c>
      <c r="K26" s="11" t="s">
        <v>97</v>
      </c>
      <c r="L26" s="11" t="s">
        <v>97</v>
      </c>
      <c r="M26" s="11" t="s">
        <v>97</v>
      </c>
      <c r="N26" s="11" t="s">
        <v>97</v>
      </c>
      <c r="O26" s="11" t="s">
        <v>97</v>
      </c>
      <c r="P26" s="11" t="s">
        <v>97</v>
      </c>
      <c r="Q26" s="11" t="s">
        <v>97</v>
      </c>
      <c r="R26" s="11" t="s">
        <v>97</v>
      </c>
      <c r="S26" s="11" t="s">
        <v>97</v>
      </c>
      <c r="T26" s="11" t="s">
        <v>97</v>
      </c>
      <c r="U26" s="11" t="s">
        <v>97</v>
      </c>
      <c r="V26" s="11" t="s">
        <v>97</v>
      </c>
      <c r="W26" s="11" t="s">
        <v>97</v>
      </c>
      <c r="X26" s="11" t="s">
        <v>97</v>
      </c>
      <c r="Y26" s="11" t="s">
        <v>97</v>
      </c>
      <c r="Z26" s="11" t="s">
        <v>97</v>
      </c>
      <c r="AA26" s="11" t="s">
        <v>97</v>
      </c>
      <c r="AB26" s="11" t="s">
        <v>97</v>
      </c>
      <c r="AC26" s="11" t="s">
        <v>97</v>
      </c>
      <c r="AD26" s="11" t="s">
        <v>97</v>
      </c>
      <c r="AE26" s="11" t="s">
        <v>97</v>
      </c>
      <c r="AF26" s="11" t="s">
        <v>97</v>
      </c>
      <c r="AG26" s="11" t="s">
        <v>97</v>
      </c>
      <c r="AH26" s="11" t="s">
        <v>97</v>
      </c>
      <c r="AI26" s="11" t="s">
        <v>97</v>
      </c>
      <c r="AJ26" s="11" t="s">
        <v>97</v>
      </c>
      <c r="AK26" s="11" t="s">
        <v>97</v>
      </c>
      <c r="AL26" s="11" t="s">
        <v>97</v>
      </c>
      <c r="AM26" s="11" t="s">
        <v>97</v>
      </c>
      <c r="AN26" s="11" t="s">
        <v>97</v>
      </c>
      <c r="AO26" s="11" t="s">
        <v>97</v>
      </c>
      <c r="AP26" s="11" t="s">
        <v>97</v>
      </c>
      <c r="AQ26" s="11" t="s">
        <v>97</v>
      </c>
      <c r="AR26" s="11" t="s">
        <v>97</v>
      </c>
      <c r="AS26" s="11" t="s">
        <v>97</v>
      </c>
      <c r="AT26" s="11" t="s">
        <v>97</v>
      </c>
      <c r="AU26" s="11" t="s">
        <v>97</v>
      </c>
      <c r="AV26" s="11" t="s">
        <v>97</v>
      </c>
      <c r="AW26" s="11" t="s">
        <v>97</v>
      </c>
      <c r="AX26" s="11" t="s">
        <v>97</v>
      </c>
      <c r="AY26" s="8"/>
    </row>
    <row r="27" spans="1:51" s="17" customFormat="1" ht="15" customHeight="1" thickBot="1">
      <c r="A27" s="33" t="s">
        <v>113</v>
      </c>
      <c r="B27" s="34"/>
      <c r="C27" s="18">
        <v>7.5158334626902086</v>
      </c>
      <c r="D27" s="18">
        <v>15.897503197850551</v>
      </c>
      <c r="E27" s="18">
        <v>13.46110193498245</v>
      </c>
      <c r="F27" s="18">
        <v>16.564835654558131</v>
      </c>
      <c r="G27" s="18">
        <v>14.77384412118392</v>
      </c>
      <c r="H27" s="18">
        <v>29.548013274685111</v>
      </c>
      <c r="I27" s="18">
        <v>19.59984319926826</v>
      </c>
      <c r="J27" s="18">
        <v>20.00401286676469</v>
      </c>
      <c r="K27" s="18">
        <v>15.121521631114961</v>
      </c>
      <c r="L27" s="18">
        <v>14.944650662952659</v>
      </c>
      <c r="M27" s="18">
        <v>13.214079444268741</v>
      </c>
      <c r="N27" s="18">
        <v>10.10761486249565</v>
      </c>
      <c r="O27" s="18">
        <v>25.30337311190863</v>
      </c>
      <c r="P27" s="18" t="s">
        <v>114</v>
      </c>
      <c r="Q27" s="18">
        <v>16.333142776539152</v>
      </c>
      <c r="R27" s="18">
        <v>18.85994533843429</v>
      </c>
      <c r="S27" s="18">
        <v>18.520092494258339</v>
      </c>
      <c r="T27" s="18">
        <v>30.990228098485471</v>
      </c>
      <c r="U27" s="18">
        <v>22.48260702236891</v>
      </c>
      <c r="V27" s="18">
        <v>20.00401286676469</v>
      </c>
      <c r="W27" s="18">
        <v>14.4490949617343</v>
      </c>
      <c r="X27" s="18">
        <v>15.69236029909219</v>
      </c>
      <c r="Y27" s="18">
        <v>17.892097252272102</v>
      </c>
      <c r="Z27" s="18">
        <v>26.191488210155281</v>
      </c>
      <c r="AA27" s="18" t="s">
        <v>114</v>
      </c>
      <c r="AB27" s="18">
        <v>13.46110193498245</v>
      </c>
      <c r="AC27" s="18">
        <v>26.191488210155281</v>
      </c>
      <c r="AD27" s="18" t="s">
        <v>114</v>
      </c>
      <c r="AE27" s="18" t="s">
        <v>114</v>
      </c>
      <c r="AF27" s="18">
        <v>26.191488210155281</v>
      </c>
      <c r="AG27" s="18" t="s">
        <v>114</v>
      </c>
      <c r="AH27" s="18" t="s">
        <v>114</v>
      </c>
      <c r="AI27" s="18" t="s">
        <v>114</v>
      </c>
      <c r="AJ27" s="18" t="s">
        <v>114</v>
      </c>
      <c r="AK27" s="18">
        <v>13.58992377276855</v>
      </c>
      <c r="AL27" s="18">
        <v>12.54736327846226</v>
      </c>
      <c r="AM27" s="18">
        <v>30.990228098485471</v>
      </c>
      <c r="AN27" s="18">
        <v>13.859066540805831</v>
      </c>
      <c r="AO27" s="18">
        <v>18.520092494258339</v>
      </c>
      <c r="AP27" s="18" t="s">
        <v>114</v>
      </c>
      <c r="AQ27" s="18" t="s">
        <v>114</v>
      </c>
      <c r="AR27" s="18" t="s">
        <v>114</v>
      </c>
      <c r="AS27" s="18">
        <v>18.197973291109221</v>
      </c>
      <c r="AT27" s="18">
        <v>11.31578614287775</v>
      </c>
      <c r="AU27" s="18">
        <v>18.197973291109221</v>
      </c>
      <c r="AV27" s="18" t="s">
        <v>114</v>
      </c>
      <c r="AW27" s="18">
        <v>26.191488210155281</v>
      </c>
      <c r="AX27" s="18">
        <v>24.499877499612079</v>
      </c>
      <c r="AY27" s="8"/>
    </row>
    <row r="28" spans="1:51" ht="15.75" customHeight="1" thickTop="1">
      <c r="A28" s="13" t="s">
        <v>275</v>
      </c>
      <c r="B28" s="14"/>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row>
    <row r="29" spans="1:51">
      <c r="A29" s="16" t="s">
        <v>115</v>
      </c>
    </row>
  </sheetData>
  <mergeCells count="20">
    <mergeCell ref="AR3:AX3"/>
    <mergeCell ref="V3:AA3"/>
    <mergeCell ref="AB3:AK3"/>
    <mergeCell ref="AV2:AX2"/>
    <mergeCell ref="A2:C2"/>
    <mergeCell ref="A3:B5"/>
    <mergeCell ref="D3:G3"/>
    <mergeCell ref="H3:L3"/>
    <mergeCell ref="M3:N3"/>
    <mergeCell ref="O3:U3"/>
    <mergeCell ref="AL3:AQ3"/>
    <mergeCell ref="B21:B23"/>
    <mergeCell ref="B24:B26"/>
    <mergeCell ref="A6:A26"/>
    <mergeCell ref="A27:B27"/>
    <mergeCell ref="B6:B8"/>
    <mergeCell ref="B9:B11"/>
    <mergeCell ref="B12:B14"/>
    <mergeCell ref="B15:B17"/>
    <mergeCell ref="B18:B20"/>
  </mergeCells>
  <hyperlinks>
    <hyperlink ref="A1" location="'TOC'!A1:A1" display="Back to TOC" xr:uid="{00000000-0004-0000-47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AY23"/>
  <sheetViews>
    <sheetView workbookViewId="0">
      <pane xSplit="2" topLeftCell="C1" activePane="topRight" state="frozen"/>
      <selection pane="topRight"/>
    </sheetView>
  </sheetViews>
  <sheetFormatPr baseColWidth="10" defaultColWidth="8.83203125" defaultRowHeight="15"/>
  <cols>
    <col min="1" max="1" width="50" style="19" bestFit="1"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7" t="s">
        <v>276</v>
      </c>
      <c r="B2" s="31"/>
      <c r="C2" s="31"/>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6" t="s">
        <v>277</v>
      </c>
      <c r="AW2" s="31"/>
      <c r="AX2" s="31"/>
      <c r="AY2" s="8"/>
    </row>
    <row r="3" spans="1:51" ht="37" customHeight="1">
      <c r="A3" s="38"/>
      <c r="B3" s="31"/>
      <c r="C3" s="20" t="s">
        <v>30</v>
      </c>
      <c r="D3" s="35" t="s">
        <v>31</v>
      </c>
      <c r="E3" s="31"/>
      <c r="F3" s="31"/>
      <c r="G3" s="31"/>
      <c r="H3" s="35" t="s">
        <v>32</v>
      </c>
      <c r="I3" s="31"/>
      <c r="J3" s="31"/>
      <c r="K3" s="31"/>
      <c r="L3" s="31"/>
      <c r="M3" s="35" t="s">
        <v>33</v>
      </c>
      <c r="N3" s="31"/>
      <c r="O3" s="35" t="s">
        <v>34</v>
      </c>
      <c r="P3" s="31"/>
      <c r="Q3" s="31"/>
      <c r="R3" s="31"/>
      <c r="S3" s="31"/>
      <c r="T3" s="31"/>
      <c r="U3" s="31"/>
      <c r="V3" s="35" t="s">
        <v>35</v>
      </c>
      <c r="W3" s="31"/>
      <c r="X3" s="31"/>
      <c r="Y3" s="31"/>
      <c r="Z3" s="31"/>
      <c r="AA3" s="31"/>
      <c r="AB3" s="35" t="s">
        <v>36</v>
      </c>
      <c r="AC3" s="31"/>
      <c r="AD3" s="31"/>
      <c r="AE3" s="31"/>
      <c r="AF3" s="31"/>
      <c r="AG3" s="31"/>
      <c r="AH3" s="31"/>
      <c r="AI3" s="31"/>
      <c r="AJ3" s="31"/>
      <c r="AK3" s="31"/>
      <c r="AL3" s="35" t="s">
        <v>37</v>
      </c>
      <c r="AM3" s="31"/>
      <c r="AN3" s="31"/>
      <c r="AO3" s="31"/>
      <c r="AP3" s="31"/>
      <c r="AQ3" s="31"/>
      <c r="AR3" s="35" t="s">
        <v>38</v>
      </c>
      <c r="AS3" s="31"/>
      <c r="AT3" s="31"/>
      <c r="AU3" s="31"/>
      <c r="AV3" s="31"/>
      <c r="AW3" s="31"/>
      <c r="AX3" s="31"/>
      <c r="AY3" s="8"/>
    </row>
    <row r="4" spans="1:51" ht="16" customHeight="1">
      <c r="A4" s="31"/>
      <c r="B4" s="31"/>
      <c r="C4" s="21" t="s">
        <v>39</v>
      </c>
      <c r="D4" s="21" t="s">
        <v>39</v>
      </c>
      <c r="E4" s="21" t="s">
        <v>40</v>
      </c>
      <c r="F4" s="21" t="s">
        <v>41</v>
      </c>
      <c r="G4" s="21" t="s">
        <v>42</v>
      </c>
      <c r="H4" s="21" t="s">
        <v>39</v>
      </c>
      <c r="I4" s="21" t="s">
        <v>40</v>
      </c>
      <c r="J4" s="21" t="s">
        <v>41</v>
      </c>
      <c r="K4" s="21" t="s">
        <v>42</v>
      </c>
      <c r="L4" s="21" t="s">
        <v>43</v>
      </c>
      <c r="M4" s="21" t="s">
        <v>39</v>
      </c>
      <c r="N4" s="21" t="s">
        <v>40</v>
      </c>
      <c r="O4" s="21" t="s">
        <v>39</v>
      </c>
      <c r="P4" s="21" t="s">
        <v>40</v>
      </c>
      <c r="Q4" s="21" t="s">
        <v>41</v>
      </c>
      <c r="R4" s="21" t="s">
        <v>42</v>
      </c>
      <c r="S4" s="21" t="s">
        <v>43</v>
      </c>
      <c r="T4" s="21" t="s">
        <v>44</v>
      </c>
      <c r="U4" s="21" t="s">
        <v>45</v>
      </c>
      <c r="V4" s="21" t="s">
        <v>39</v>
      </c>
      <c r="W4" s="21" t="s">
        <v>40</v>
      </c>
      <c r="X4" s="21" t="s">
        <v>41</v>
      </c>
      <c r="Y4" s="21" t="s">
        <v>42</v>
      </c>
      <c r="Z4" s="21" t="s">
        <v>43</v>
      </c>
      <c r="AA4" s="21" t="s">
        <v>44</v>
      </c>
      <c r="AB4" s="21" t="s">
        <v>39</v>
      </c>
      <c r="AC4" s="21" t="s">
        <v>40</v>
      </c>
      <c r="AD4" s="21" t="s">
        <v>41</v>
      </c>
      <c r="AE4" s="21" t="s">
        <v>42</v>
      </c>
      <c r="AF4" s="21" t="s">
        <v>43</v>
      </c>
      <c r="AG4" s="21" t="s">
        <v>44</v>
      </c>
      <c r="AH4" s="21" t="s">
        <v>45</v>
      </c>
      <c r="AI4" s="21" t="s">
        <v>46</v>
      </c>
      <c r="AJ4" s="21" t="s">
        <v>47</v>
      </c>
      <c r="AK4" s="21" t="s">
        <v>48</v>
      </c>
      <c r="AL4" s="21" t="s">
        <v>39</v>
      </c>
      <c r="AM4" s="21" t="s">
        <v>40</v>
      </c>
      <c r="AN4" s="21" t="s">
        <v>41</v>
      </c>
      <c r="AO4" s="21" t="s">
        <v>42</v>
      </c>
      <c r="AP4" s="21" t="s">
        <v>43</v>
      </c>
      <c r="AQ4" s="21" t="s">
        <v>44</v>
      </c>
      <c r="AR4" s="21" t="s">
        <v>39</v>
      </c>
      <c r="AS4" s="21" t="s">
        <v>40</v>
      </c>
      <c r="AT4" s="21" t="s">
        <v>41</v>
      </c>
      <c r="AU4" s="21" t="s">
        <v>42</v>
      </c>
      <c r="AV4" s="21" t="s">
        <v>43</v>
      </c>
      <c r="AW4" s="21" t="s">
        <v>44</v>
      </c>
      <c r="AX4" s="21" t="s">
        <v>45</v>
      </c>
      <c r="AY4" s="8"/>
    </row>
    <row r="5" spans="1:51" ht="34.5" customHeight="1">
      <c r="A5" s="31"/>
      <c r="B5" s="31"/>
      <c r="C5" s="20" t="s">
        <v>49</v>
      </c>
      <c r="D5" s="20" t="s">
        <v>50</v>
      </c>
      <c r="E5" s="20" t="s">
        <v>51</v>
      </c>
      <c r="F5" s="20" t="s">
        <v>52</v>
      </c>
      <c r="G5" s="20" t="s">
        <v>53</v>
      </c>
      <c r="H5" s="20" t="s">
        <v>54</v>
      </c>
      <c r="I5" s="20" t="s">
        <v>55</v>
      </c>
      <c r="J5" s="20" t="s">
        <v>56</v>
      </c>
      <c r="K5" s="20" t="s">
        <v>57</v>
      </c>
      <c r="L5" s="20" t="s">
        <v>58</v>
      </c>
      <c r="M5" s="20" t="s">
        <v>59</v>
      </c>
      <c r="N5" s="20" t="s">
        <v>60</v>
      </c>
      <c r="O5" s="20" t="s">
        <v>61</v>
      </c>
      <c r="P5" s="20" t="s">
        <v>62</v>
      </c>
      <c r="Q5" s="20" t="s">
        <v>63</v>
      </c>
      <c r="R5" s="20" t="s">
        <v>64</v>
      </c>
      <c r="S5" s="20" t="s">
        <v>65</v>
      </c>
      <c r="T5" s="20" t="s">
        <v>66</v>
      </c>
      <c r="U5" s="20" t="s">
        <v>67</v>
      </c>
      <c r="V5" s="20" t="s">
        <v>68</v>
      </c>
      <c r="W5" s="20" t="s">
        <v>69</v>
      </c>
      <c r="X5" s="20" t="s">
        <v>70</v>
      </c>
      <c r="Y5" s="20" t="s">
        <v>71</v>
      </c>
      <c r="Z5" s="20" t="s">
        <v>72</v>
      </c>
      <c r="AA5" s="20" t="s">
        <v>73</v>
      </c>
      <c r="AB5" s="20" t="s">
        <v>74</v>
      </c>
      <c r="AC5" s="20" t="s">
        <v>75</v>
      </c>
      <c r="AD5" s="20" t="s">
        <v>76</v>
      </c>
      <c r="AE5" s="20" t="s">
        <v>77</v>
      </c>
      <c r="AF5" s="20" t="s">
        <v>78</v>
      </c>
      <c r="AG5" s="20" t="s">
        <v>79</v>
      </c>
      <c r="AH5" s="20" t="s">
        <v>80</v>
      </c>
      <c r="AI5" s="20" t="s">
        <v>81</v>
      </c>
      <c r="AJ5" s="20" t="s">
        <v>82</v>
      </c>
      <c r="AK5" s="20" t="s">
        <v>83</v>
      </c>
      <c r="AL5" s="20" t="s">
        <v>84</v>
      </c>
      <c r="AM5" s="20" t="s">
        <v>85</v>
      </c>
      <c r="AN5" s="20" t="s">
        <v>86</v>
      </c>
      <c r="AO5" s="20" t="s">
        <v>87</v>
      </c>
      <c r="AP5" s="20" t="s">
        <v>88</v>
      </c>
      <c r="AQ5" s="20" t="s">
        <v>89</v>
      </c>
      <c r="AR5" s="20" t="s">
        <v>90</v>
      </c>
      <c r="AS5" s="20" t="s">
        <v>91</v>
      </c>
      <c r="AT5" s="20" t="s">
        <v>92</v>
      </c>
      <c r="AU5" s="20" t="s">
        <v>93</v>
      </c>
      <c r="AV5" s="20" t="s">
        <v>94</v>
      </c>
      <c r="AW5" s="20" t="s">
        <v>95</v>
      </c>
      <c r="AX5" s="20" t="s">
        <v>96</v>
      </c>
      <c r="AY5" s="8"/>
    </row>
    <row r="6" spans="1:51">
      <c r="A6" s="32" t="s">
        <v>278</v>
      </c>
      <c r="B6" s="30" t="s">
        <v>256</v>
      </c>
      <c r="C6" s="9">
        <v>9.329644850412E-2</v>
      </c>
      <c r="D6" s="9">
        <v>6.2784693717859996E-2</v>
      </c>
      <c r="E6" s="9">
        <v>4.2286279826079999E-2</v>
      </c>
      <c r="F6" s="9">
        <v>0.12245253608120001</v>
      </c>
      <c r="G6" s="9">
        <v>0.1402798614687</v>
      </c>
      <c r="H6" s="9">
        <v>0</v>
      </c>
      <c r="I6" s="9">
        <v>2.48761974776E-2</v>
      </c>
      <c r="J6" s="9">
        <v>0.35389139718149998</v>
      </c>
      <c r="K6" s="9">
        <v>7.2997697737880007E-2</v>
      </c>
      <c r="L6" s="9">
        <v>5.362792294411E-2</v>
      </c>
      <c r="M6" s="9">
        <v>2.1842655812939999E-2</v>
      </c>
      <c r="N6" s="9">
        <v>0.152380478111</v>
      </c>
      <c r="O6" s="9">
        <v>0.17122909783759999</v>
      </c>
      <c r="P6" s="9">
        <v>0.24638501204259999</v>
      </c>
      <c r="Q6" s="9">
        <v>0.12545660797989999</v>
      </c>
      <c r="R6" s="9">
        <v>3.4562915418260003E-2</v>
      </c>
      <c r="S6" s="9">
        <v>0</v>
      </c>
      <c r="T6" s="9">
        <v>0</v>
      </c>
      <c r="U6" s="9">
        <v>0</v>
      </c>
      <c r="V6" s="9">
        <v>0.28559803503480002</v>
      </c>
      <c r="W6" s="9">
        <v>9.1013215779099987E-2</v>
      </c>
      <c r="X6" s="9">
        <v>2.414716805725E-2</v>
      </c>
      <c r="Y6" s="9">
        <v>0</v>
      </c>
      <c r="Z6" s="9">
        <v>0</v>
      </c>
      <c r="AA6" s="9">
        <v>0</v>
      </c>
      <c r="AB6" s="9">
        <v>8.4060837771089997E-2</v>
      </c>
      <c r="AC6" s="9">
        <v>0.1803399469526</v>
      </c>
      <c r="AD6" s="9">
        <v>0</v>
      </c>
      <c r="AE6" s="9">
        <v>0</v>
      </c>
      <c r="AF6" s="9">
        <v>0.2957997479419</v>
      </c>
      <c r="AG6" s="9">
        <v>0</v>
      </c>
      <c r="AH6" s="9">
        <v>0</v>
      </c>
      <c r="AI6" s="9">
        <v>0</v>
      </c>
      <c r="AJ6" s="9">
        <v>0</v>
      </c>
      <c r="AK6" s="9">
        <v>0</v>
      </c>
      <c r="AL6" s="9">
        <v>8.9429834999630003E-2</v>
      </c>
      <c r="AM6" s="9">
        <v>0.1305857596194</v>
      </c>
      <c r="AN6" s="9">
        <v>5.4537713751309988E-2</v>
      </c>
      <c r="AO6" s="9">
        <v>0.16805023834150001</v>
      </c>
      <c r="AP6" s="9"/>
      <c r="AQ6" s="9">
        <v>0.26437872118790001</v>
      </c>
      <c r="AR6" s="9">
        <v>0</v>
      </c>
      <c r="AS6" s="9">
        <v>5.5086411202179997E-2</v>
      </c>
      <c r="AT6" s="9">
        <v>0.12445880061550001</v>
      </c>
      <c r="AU6" s="9">
        <v>8.2664441072759998E-2</v>
      </c>
      <c r="AV6" s="9">
        <v>0</v>
      </c>
      <c r="AW6" s="9">
        <v>0</v>
      </c>
      <c r="AX6" s="9">
        <v>0.11130521335140001</v>
      </c>
      <c r="AY6" s="8"/>
    </row>
    <row r="7" spans="1:51">
      <c r="A7" s="31"/>
      <c r="B7" s="31"/>
      <c r="C7" s="10">
        <v>13</v>
      </c>
      <c r="D7" s="10">
        <v>2</v>
      </c>
      <c r="E7" s="10">
        <v>2</v>
      </c>
      <c r="F7" s="10">
        <v>6</v>
      </c>
      <c r="G7" s="10">
        <v>3</v>
      </c>
      <c r="H7" s="10">
        <v>0</v>
      </c>
      <c r="I7" s="10">
        <v>1</v>
      </c>
      <c r="J7" s="10">
        <v>4</v>
      </c>
      <c r="K7" s="10">
        <v>3</v>
      </c>
      <c r="L7" s="10">
        <v>3</v>
      </c>
      <c r="M7" s="10">
        <v>1</v>
      </c>
      <c r="N7" s="10">
        <v>11</v>
      </c>
      <c r="O7" s="10">
        <v>3</v>
      </c>
      <c r="P7" s="10">
        <v>1</v>
      </c>
      <c r="Q7" s="10">
        <v>5</v>
      </c>
      <c r="R7" s="10">
        <v>1</v>
      </c>
      <c r="S7" s="10">
        <v>0</v>
      </c>
      <c r="T7" s="10">
        <v>0</v>
      </c>
      <c r="U7" s="10">
        <v>0</v>
      </c>
      <c r="V7" s="10">
        <v>5</v>
      </c>
      <c r="W7" s="10">
        <v>6</v>
      </c>
      <c r="X7" s="10">
        <v>1</v>
      </c>
      <c r="Y7" s="10">
        <v>0</v>
      </c>
      <c r="Z7" s="10">
        <v>0</v>
      </c>
      <c r="AA7" s="10">
        <v>0</v>
      </c>
      <c r="AB7" s="10">
        <v>5</v>
      </c>
      <c r="AC7" s="10">
        <v>3</v>
      </c>
      <c r="AD7" s="10">
        <v>0</v>
      </c>
      <c r="AE7" s="10">
        <v>0</v>
      </c>
      <c r="AF7" s="10">
        <v>4</v>
      </c>
      <c r="AG7" s="10">
        <v>0</v>
      </c>
      <c r="AH7" s="10">
        <v>0</v>
      </c>
      <c r="AI7" s="10">
        <v>0</v>
      </c>
      <c r="AJ7" s="10">
        <v>0</v>
      </c>
      <c r="AK7" s="10">
        <v>0</v>
      </c>
      <c r="AL7" s="10">
        <v>3</v>
      </c>
      <c r="AM7" s="10">
        <v>1</v>
      </c>
      <c r="AN7" s="10">
        <v>3</v>
      </c>
      <c r="AO7" s="10">
        <v>4</v>
      </c>
      <c r="AP7" s="10">
        <v>0</v>
      </c>
      <c r="AQ7" s="10">
        <v>1</v>
      </c>
      <c r="AR7" s="10">
        <v>0</v>
      </c>
      <c r="AS7" s="10">
        <v>1</v>
      </c>
      <c r="AT7" s="10">
        <v>6</v>
      </c>
      <c r="AU7" s="10">
        <v>3</v>
      </c>
      <c r="AV7" s="10">
        <v>0</v>
      </c>
      <c r="AW7" s="10">
        <v>0</v>
      </c>
      <c r="AX7" s="10">
        <v>3</v>
      </c>
      <c r="AY7" s="8"/>
    </row>
    <row r="8" spans="1:51">
      <c r="A8" s="31"/>
      <c r="B8" s="31"/>
      <c r="C8" s="11" t="s">
        <v>97</v>
      </c>
      <c r="D8" s="11"/>
      <c r="E8" s="11"/>
      <c r="F8" s="11"/>
      <c r="G8" s="11"/>
      <c r="H8" s="11"/>
      <c r="I8" s="11"/>
      <c r="J8" s="12" t="s">
        <v>106</v>
      </c>
      <c r="K8" s="11"/>
      <c r="L8" s="11"/>
      <c r="M8" s="11"/>
      <c r="N8" s="12" t="s">
        <v>99</v>
      </c>
      <c r="O8" s="11"/>
      <c r="P8" s="11"/>
      <c r="Q8" s="11"/>
      <c r="R8" s="11"/>
      <c r="S8" s="11"/>
      <c r="T8" s="11"/>
      <c r="U8" s="11"/>
      <c r="V8" s="11"/>
      <c r="W8" s="11"/>
      <c r="X8" s="11"/>
      <c r="Y8" s="11"/>
      <c r="Z8" s="11"/>
      <c r="AA8" s="11" t="s">
        <v>97</v>
      </c>
      <c r="AB8" s="11"/>
      <c r="AC8" s="11"/>
      <c r="AD8" s="11"/>
      <c r="AE8" s="11"/>
      <c r="AF8" s="11"/>
      <c r="AG8" s="11" t="s">
        <v>97</v>
      </c>
      <c r="AH8" s="11" t="s">
        <v>97</v>
      </c>
      <c r="AI8" s="11"/>
      <c r="AJ8" s="11" t="s">
        <v>97</v>
      </c>
      <c r="AK8" s="11"/>
      <c r="AL8" s="11"/>
      <c r="AM8" s="11"/>
      <c r="AN8" s="11"/>
      <c r="AO8" s="11"/>
      <c r="AP8" s="11" t="s">
        <v>97</v>
      </c>
      <c r="AQ8" s="11"/>
      <c r="AR8" s="11"/>
      <c r="AS8" s="11"/>
      <c r="AT8" s="11"/>
      <c r="AU8" s="11"/>
      <c r="AV8" s="11"/>
      <c r="AW8" s="11"/>
      <c r="AX8" s="11"/>
      <c r="AY8" s="8"/>
    </row>
    <row r="9" spans="1:51">
      <c r="A9" s="31"/>
      <c r="B9" s="30" t="s">
        <v>257</v>
      </c>
      <c r="C9" s="9">
        <v>0.45597783563389999</v>
      </c>
      <c r="D9" s="9">
        <v>0.52460448575139995</v>
      </c>
      <c r="E9" s="9">
        <v>0.42400003745940001</v>
      </c>
      <c r="F9" s="9">
        <v>0.5662310596283</v>
      </c>
      <c r="G9" s="9">
        <v>0.35653139934659989</v>
      </c>
      <c r="H9" s="9">
        <v>0.24021198814629999</v>
      </c>
      <c r="I9" s="9">
        <v>0.38246718516860001</v>
      </c>
      <c r="J9" s="9">
        <v>0.22728262932740001</v>
      </c>
      <c r="K9" s="9">
        <v>0.61523397595029994</v>
      </c>
      <c r="L9" s="9">
        <v>0.51395656589049998</v>
      </c>
      <c r="M9" s="9">
        <v>0.4258619293591</v>
      </c>
      <c r="N9" s="9">
        <v>0.45797504488770002</v>
      </c>
      <c r="O9" s="9">
        <v>0.35249014033229997</v>
      </c>
      <c r="P9" s="9">
        <v>0.24250127251</v>
      </c>
      <c r="Q9" s="9">
        <v>0.290037457906</v>
      </c>
      <c r="R9" s="9">
        <v>0.42059081651730001</v>
      </c>
      <c r="S9" s="9">
        <v>0.65828580197709996</v>
      </c>
      <c r="T9" s="9">
        <v>0.53924446319179997</v>
      </c>
      <c r="U9" s="9">
        <v>0.49042276347940011</v>
      </c>
      <c r="V9" s="9">
        <v>0.37871380829919998</v>
      </c>
      <c r="W9" s="9">
        <v>0.25775112872720002</v>
      </c>
      <c r="X9" s="9">
        <v>0.62391902651309994</v>
      </c>
      <c r="Y9" s="9">
        <v>0.63773064472500007</v>
      </c>
      <c r="Z9" s="9">
        <v>0.79475764130890003</v>
      </c>
      <c r="AA9" s="9">
        <v>1</v>
      </c>
      <c r="AB9" s="9">
        <v>0.38449382328019999</v>
      </c>
      <c r="AC9" s="9">
        <v>0.41578041085049999</v>
      </c>
      <c r="AD9" s="9">
        <v>0.62555964368119998</v>
      </c>
      <c r="AE9" s="9">
        <v>0.61197857839519998</v>
      </c>
      <c r="AF9" s="9">
        <v>0.45715095144680001</v>
      </c>
      <c r="AG9" s="9">
        <v>0.56387667576290001</v>
      </c>
      <c r="AH9" s="9">
        <v>0</v>
      </c>
      <c r="AI9" s="9">
        <v>0.60978061190389998</v>
      </c>
      <c r="AJ9" s="9">
        <v>0</v>
      </c>
      <c r="AK9" s="9">
        <v>0.5286971852297</v>
      </c>
      <c r="AL9" s="9">
        <v>0.43356403845079999</v>
      </c>
      <c r="AM9" s="9">
        <v>0.41727745213540002</v>
      </c>
      <c r="AN9" s="9">
        <v>0.3726224566538</v>
      </c>
      <c r="AO9" s="9">
        <v>0.62714057605380003</v>
      </c>
      <c r="AP9" s="9"/>
      <c r="AQ9" s="9">
        <v>0.73562127881210004</v>
      </c>
      <c r="AR9" s="9">
        <v>0.39457647271250001</v>
      </c>
      <c r="AS9" s="9">
        <v>0.41105432941710002</v>
      </c>
      <c r="AT9" s="9">
        <v>0.50793596263789997</v>
      </c>
      <c r="AU9" s="9">
        <v>0.31898376547689999</v>
      </c>
      <c r="AV9" s="9">
        <v>0.36475488460740002</v>
      </c>
      <c r="AW9" s="9">
        <v>0.4967232900695</v>
      </c>
      <c r="AX9" s="9">
        <v>0.50326109876019998</v>
      </c>
      <c r="AY9" s="8"/>
    </row>
    <row r="10" spans="1:51">
      <c r="A10" s="31"/>
      <c r="B10" s="31"/>
      <c r="C10" s="10">
        <v>60</v>
      </c>
      <c r="D10" s="10">
        <v>19</v>
      </c>
      <c r="E10" s="10">
        <v>18</v>
      </c>
      <c r="F10" s="10">
        <v>12</v>
      </c>
      <c r="G10" s="10">
        <v>11</v>
      </c>
      <c r="H10" s="10">
        <v>2</v>
      </c>
      <c r="I10" s="10">
        <v>8</v>
      </c>
      <c r="J10" s="10">
        <v>4</v>
      </c>
      <c r="K10" s="10">
        <v>17</v>
      </c>
      <c r="L10" s="10">
        <v>17</v>
      </c>
      <c r="M10" s="10">
        <v>17</v>
      </c>
      <c r="N10" s="10">
        <v>34</v>
      </c>
      <c r="O10" s="10">
        <v>5</v>
      </c>
      <c r="P10" s="10">
        <v>4</v>
      </c>
      <c r="Q10" s="10">
        <v>7</v>
      </c>
      <c r="R10" s="10">
        <v>8</v>
      </c>
      <c r="S10" s="10">
        <v>12</v>
      </c>
      <c r="T10" s="10">
        <v>5</v>
      </c>
      <c r="U10" s="10">
        <v>6</v>
      </c>
      <c r="V10" s="10">
        <v>6</v>
      </c>
      <c r="W10" s="10">
        <v>11</v>
      </c>
      <c r="X10" s="10">
        <v>17</v>
      </c>
      <c r="Y10" s="10">
        <v>14</v>
      </c>
      <c r="Z10" s="10">
        <v>6</v>
      </c>
      <c r="AA10" s="10">
        <v>1</v>
      </c>
      <c r="AB10" s="10">
        <v>14</v>
      </c>
      <c r="AC10" s="10">
        <v>5</v>
      </c>
      <c r="AD10" s="10">
        <v>2</v>
      </c>
      <c r="AE10" s="10">
        <v>4</v>
      </c>
      <c r="AF10" s="10">
        <v>7</v>
      </c>
      <c r="AG10" s="10">
        <v>1</v>
      </c>
      <c r="AH10" s="10">
        <v>0</v>
      </c>
      <c r="AI10" s="10">
        <v>1</v>
      </c>
      <c r="AJ10" s="10">
        <v>0</v>
      </c>
      <c r="AK10" s="10">
        <v>19</v>
      </c>
      <c r="AL10" s="10">
        <v>21</v>
      </c>
      <c r="AM10" s="10">
        <v>3</v>
      </c>
      <c r="AN10" s="10">
        <v>15</v>
      </c>
      <c r="AO10" s="10">
        <v>12</v>
      </c>
      <c r="AP10" s="10">
        <v>0</v>
      </c>
      <c r="AQ10" s="10">
        <v>2</v>
      </c>
      <c r="AR10" s="10">
        <v>1</v>
      </c>
      <c r="AS10" s="10">
        <v>11</v>
      </c>
      <c r="AT10" s="10">
        <v>28</v>
      </c>
      <c r="AU10" s="10">
        <v>5</v>
      </c>
      <c r="AV10" s="10">
        <v>1</v>
      </c>
      <c r="AW10" s="10">
        <v>7</v>
      </c>
      <c r="AX10" s="10">
        <v>7</v>
      </c>
      <c r="AY10" s="8"/>
    </row>
    <row r="11" spans="1:51">
      <c r="A11" s="31"/>
      <c r="B11" s="31"/>
      <c r="C11" s="11" t="s">
        <v>97</v>
      </c>
      <c r="D11" s="11"/>
      <c r="E11" s="11"/>
      <c r="F11" s="11"/>
      <c r="G11" s="11"/>
      <c r="H11" s="11"/>
      <c r="I11" s="11"/>
      <c r="J11" s="11"/>
      <c r="K11" s="11"/>
      <c r="L11" s="11"/>
      <c r="M11" s="11"/>
      <c r="N11" s="11"/>
      <c r="O11" s="11"/>
      <c r="P11" s="11"/>
      <c r="Q11" s="11"/>
      <c r="R11" s="11"/>
      <c r="S11" s="11"/>
      <c r="T11" s="11"/>
      <c r="U11" s="11"/>
      <c r="V11" s="11"/>
      <c r="W11" s="11"/>
      <c r="X11" s="11"/>
      <c r="Y11" s="11"/>
      <c r="Z11" s="11"/>
      <c r="AA11" s="11" t="s">
        <v>97</v>
      </c>
      <c r="AB11" s="11"/>
      <c r="AC11" s="11"/>
      <c r="AD11" s="11"/>
      <c r="AE11" s="11"/>
      <c r="AF11" s="11"/>
      <c r="AG11" s="11"/>
      <c r="AH11" s="11" t="s">
        <v>97</v>
      </c>
      <c r="AI11" s="11"/>
      <c r="AJ11" s="11" t="s">
        <v>97</v>
      </c>
      <c r="AK11" s="11"/>
      <c r="AL11" s="11"/>
      <c r="AM11" s="11"/>
      <c r="AN11" s="11"/>
      <c r="AO11" s="11"/>
      <c r="AP11" s="11" t="s">
        <v>97</v>
      </c>
      <c r="AQ11" s="11"/>
      <c r="AR11" s="11"/>
      <c r="AS11" s="11"/>
      <c r="AT11" s="11"/>
      <c r="AU11" s="11"/>
      <c r="AV11" s="11"/>
      <c r="AW11" s="11"/>
      <c r="AX11" s="11"/>
      <c r="AY11" s="8"/>
    </row>
    <row r="12" spans="1:51">
      <c r="A12" s="31"/>
      <c r="B12" s="30" t="s">
        <v>258</v>
      </c>
      <c r="C12" s="9">
        <v>0.3196308325692</v>
      </c>
      <c r="D12" s="9">
        <v>0.35929694894100001</v>
      </c>
      <c r="E12" s="9">
        <v>0.31481117086780003</v>
      </c>
      <c r="F12" s="9">
        <v>0.28423072604420002</v>
      </c>
      <c r="G12" s="9">
        <v>0.32546301089390001</v>
      </c>
      <c r="H12" s="9">
        <v>0.38153112295379998</v>
      </c>
      <c r="I12" s="9">
        <v>0.59265661735380004</v>
      </c>
      <c r="J12" s="9">
        <v>0.26331184046310002</v>
      </c>
      <c r="K12" s="9">
        <v>0.31176832631180001</v>
      </c>
      <c r="L12" s="9">
        <v>0.23101174771540001</v>
      </c>
      <c r="M12" s="9">
        <v>0.35612479242529999</v>
      </c>
      <c r="N12" s="9">
        <v>0.2853653599939</v>
      </c>
      <c r="O12" s="9">
        <v>0.36950207849830002</v>
      </c>
      <c r="P12" s="9">
        <v>0.17654240623010001</v>
      </c>
      <c r="Q12" s="9">
        <v>0.25799408399680002</v>
      </c>
      <c r="R12" s="9">
        <v>0.46097065407889998</v>
      </c>
      <c r="S12" s="9">
        <v>0.34171419802289998</v>
      </c>
      <c r="T12" s="9">
        <v>0.46075553680819997</v>
      </c>
      <c r="U12" s="9">
        <v>0.50957723652059994</v>
      </c>
      <c r="V12" s="9">
        <v>0.25391315461530001</v>
      </c>
      <c r="W12" s="9">
        <v>0.33907997907519999</v>
      </c>
      <c r="X12" s="9">
        <v>0.31181764044220001</v>
      </c>
      <c r="Y12" s="9">
        <v>0.36226935527499998</v>
      </c>
      <c r="Z12" s="9">
        <v>0.2052423586911</v>
      </c>
      <c r="AA12" s="9">
        <v>0</v>
      </c>
      <c r="AB12" s="9">
        <v>0.43917775776569989</v>
      </c>
      <c r="AC12" s="9">
        <v>0.40387964219689998</v>
      </c>
      <c r="AD12" s="9">
        <v>0.37444035631880002</v>
      </c>
      <c r="AE12" s="9">
        <v>0.38802142160480002</v>
      </c>
      <c r="AF12" s="9">
        <v>0</v>
      </c>
      <c r="AG12" s="9">
        <v>0.43612332423709999</v>
      </c>
      <c r="AH12" s="9">
        <v>1</v>
      </c>
      <c r="AI12" s="9">
        <v>0.39021938809610002</v>
      </c>
      <c r="AJ12" s="9">
        <v>0</v>
      </c>
      <c r="AK12" s="9">
        <v>0.39206403864119999</v>
      </c>
      <c r="AL12" s="9">
        <v>0.33309525442990001</v>
      </c>
      <c r="AM12" s="9">
        <v>0.45213678824519998</v>
      </c>
      <c r="AN12" s="9">
        <v>0.42308428234630002</v>
      </c>
      <c r="AO12" s="9">
        <v>5.2120865569509997E-2</v>
      </c>
      <c r="AP12" s="9"/>
      <c r="AQ12" s="9">
        <v>0</v>
      </c>
      <c r="AR12" s="9">
        <v>0.60542352728749993</v>
      </c>
      <c r="AS12" s="9">
        <v>0.37259542925209999</v>
      </c>
      <c r="AT12" s="9">
        <v>0.26725084516320002</v>
      </c>
      <c r="AU12" s="9">
        <v>0.51694939995739997</v>
      </c>
      <c r="AV12" s="9">
        <v>0.63524511539259998</v>
      </c>
      <c r="AW12" s="9">
        <v>0.5032767099305</v>
      </c>
      <c r="AX12" s="9">
        <v>4.2373086681169993E-2</v>
      </c>
      <c r="AY12" s="8"/>
    </row>
    <row r="13" spans="1:51">
      <c r="A13" s="31"/>
      <c r="B13" s="31"/>
      <c r="C13" s="10">
        <v>44</v>
      </c>
      <c r="D13" s="10">
        <v>9</v>
      </c>
      <c r="E13" s="10">
        <v>17</v>
      </c>
      <c r="F13" s="10">
        <v>7</v>
      </c>
      <c r="G13" s="10">
        <v>11</v>
      </c>
      <c r="H13" s="10">
        <v>5</v>
      </c>
      <c r="I13" s="10">
        <v>10</v>
      </c>
      <c r="J13" s="10">
        <v>5</v>
      </c>
      <c r="K13" s="10">
        <v>11</v>
      </c>
      <c r="L13" s="10">
        <v>8</v>
      </c>
      <c r="M13" s="10">
        <v>16</v>
      </c>
      <c r="N13" s="10">
        <v>22</v>
      </c>
      <c r="O13" s="10">
        <v>4</v>
      </c>
      <c r="P13" s="10">
        <v>3</v>
      </c>
      <c r="Q13" s="10">
        <v>9</v>
      </c>
      <c r="R13" s="10">
        <v>7</v>
      </c>
      <c r="S13" s="10">
        <v>8</v>
      </c>
      <c r="T13" s="10">
        <v>2</v>
      </c>
      <c r="U13" s="10">
        <v>6</v>
      </c>
      <c r="V13" s="10">
        <v>8</v>
      </c>
      <c r="W13" s="10">
        <v>15</v>
      </c>
      <c r="X13" s="10">
        <v>7</v>
      </c>
      <c r="Y13" s="10">
        <v>7</v>
      </c>
      <c r="Z13" s="10">
        <v>2</v>
      </c>
      <c r="AA13" s="10">
        <v>0</v>
      </c>
      <c r="AB13" s="10">
        <v>17</v>
      </c>
      <c r="AC13" s="10">
        <v>3</v>
      </c>
      <c r="AD13" s="10">
        <v>1</v>
      </c>
      <c r="AE13" s="10">
        <v>3</v>
      </c>
      <c r="AF13" s="10">
        <v>0</v>
      </c>
      <c r="AG13" s="10">
        <v>1</v>
      </c>
      <c r="AH13" s="10">
        <v>1</v>
      </c>
      <c r="AI13" s="10">
        <v>1</v>
      </c>
      <c r="AJ13" s="10">
        <v>0</v>
      </c>
      <c r="AK13" s="10">
        <v>14</v>
      </c>
      <c r="AL13" s="10">
        <v>20</v>
      </c>
      <c r="AM13" s="10">
        <v>2</v>
      </c>
      <c r="AN13" s="10">
        <v>16</v>
      </c>
      <c r="AO13" s="10">
        <v>1</v>
      </c>
      <c r="AP13" s="10">
        <v>0</v>
      </c>
      <c r="AQ13" s="10">
        <v>0</v>
      </c>
      <c r="AR13" s="10">
        <v>1</v>
      </c>
      <c r="AS13" s="10">
        <v>10</v>
      </c>
      <c r="AT13" s="10">
        <v>17</v>
      </c>
      <c r="AU13" s="10">
        <v>9</v>
      </c>
      <c r="AV13" s="10">
        <v>2</v>
      </c>
      <c r="AW13" s="10">
        <v>4</v>
      </c>
      <c r="AX13" s="10">
        <v>1</v>
      </c>
      <c r="AY13" s="8"/>
    </row>
    <row r="14" spans="1:51">
      <c r="A14" s="31"/>
      <c r="B14" s="31"/>
      <c r="C14" s="11" t="s">
        <v>97</v>
      </c>
      <c r="D14" s="11"/>
      <c r="E14" s="11"/>
      <c r="F14" s="11"/>
      <c r="G14" s="11"/>
      <c r="H14" s="11"/>
      <c r="I14" s="11"/>
      <c r="J14" s="11"/>
      <c r="K14" s="11"/>
      <c r="L14" s="11"/>
      <c r="M14" s="11"/>
      <c r="N14" s="11"/>
      <c r="O14" s="11"/>
      <c r="P14" s="11"/>
      <c r="Q14" s="11"/>
      <c r="R14" s="11"/>
      <c r="S14" s="11"/>
      <c r="T14" s="11"/>
      <c r="U14" s="11"/>
      <c r="V14" s="11"/>
      <c r="W14" s="11"/>
      <c r="X14" s="11"/>
      <c r="Y14" s="11"/>
      <c r="Z14" s="11"/>
      <c r="AA14" s="11" t="s">
        <v>97</v>
      </c>
      <c r="AB14" s="11"/>
      <c r="AC14" s="11"/>
      <c r="AD14" s="11"/>
      <c r="AE14" s="11"/>
      <c r="AF14" s="11"/>
      <c r="AG14" s="11"/>
      <c r="AH14" s="11" t="s">
        <v>97</v>
      </c>
      <c r="AI14" s="11"/>
      <c r="AJ14" s="11" t="s">
        <v>97</v>
      </c>
      <c r="AK14" s="11"/>
      <c r="AL14" s="11"/>
      <c r="AM14" s="11"/>
      <c r="AN14" s="11"/>
      <c r="AO14" s="11"/>
      <c r="AP14" s="11" t="s">
        <v>97</v>
      </c>
      <c r="AQ14" s="11"/>
      <c r="AR14" s="11"/>
      <c r="AS14" s="11"/>
      <c r="AT14" s="11"/>
      <c r="AU14" s="11"/>
      <c r="AV14" s="11"/>
      <c r="AW14" s="11"/>
      <c r="AX14" s="11"/>
      <c r="AY14" s="8"/>
    </row>
    <row r="15" spans="1:51">
      <c r="A15" s="31"/>
      <c r="B15" s="30" t="s">
        <v>259</v>
      </c>
      <c r="C15" s="9">
        <v>0.1310948832927</v>
      </c>
      <c r="D15" s="9">
        <v>5.3313871589679998E-2</v>
      </c>
      <c r="E15" s="9">
        <v>0.21890251184680001</v>
      </c>
      <c r="F15" s="9">
        <v>2.7085678246279998E-2</v>
      </c>
      <c r="G15" s="9">
        <v>0.17772572829079999</v>
      </c>
      <c r="H15" s="9">
        <v>0.37825688889980003</v>
      </c>
      <c r="I15" s="9">
        <v>0</v>
      </c>
      <c r="J15" s="9">
        <v>0.15551413302799999</v>
      </c>
      <c r="K15" s="9">
        <v>0</v>
      </c>
      <c r="L15" s="9">
        <v>0.20140376345</v>
      </c>
      <c r="M15" s="9">
        <v>0.1961706224026</v>
      </c>
      <c r="N15" s="9">
        <v>0.1042791170074</v>
      </c>
      <c r="O15" s="9">
        <v>0.1067786833318</v>
      </c>
      <c r="P15" s="9">
        <v>0.33457130921729999</v>
      </c>
      <c r="Q15" s="9">
        <v>0.3265118501173</v>
      </c>
      <c r="R15" s="9">
        <v>8.3875613985520001E-2</v>
      </c>
      <c r="S15" s="9">
        <v>0</v>
      </c>
      <c r="T15" s="9">
        <v>0</v>
      </c>
      <c r="U15" s="9">
        <v>0</v>
      </c>
      <c r="V15" s="9">
        <v>8.1775002050750001E-2</v>
      </c>
      <c r="W15" s="9">
        <v>0.31215567641850001</v>
      </c>
      <c r="X15" s="9">
        <v>4.011616498738E-2</v>
      </c>
      <c r="Y15" s="9">
        <v>0</v>
      </c>
      <c r="Z15" s="9">
        <v>0</v>
      </c>
      <c r="AA15" s="9">
        <v>0</v>
      </c>
      <c r="AB15" s="9">
        <v>9.2267581183049993E-2</v>
      </c>
      <c r="AC15" s="9">
        <v>0</v>
      </c>
      <c r="AD15" s="9">
        <v>0</v>
      </c>
      <c r="AE15" s="9">
        <v>0</v>
      </c>
      <c r="AF15" s="9">
        <v>0.24704930061130001</v>
      </c>
      <c r="AG15" s="9">
        <v>0</v>
      </c>
      <c r="AH15" s="9">
        <v>0</v>
      </c>
      <c r="AI15" s="9">
        <v>0</v>
      </c>
      <c r="AJ15" s="9">
        <v>1</v>
      </c>
      <c r="AK15" s="9">
        <v>7.9238776129100005E-2</v>
      </c>
      <c r="AL15" s="9">
        <v>0.1439108721197</v>
      </c>
      <c r="AM15" s="9">
        <v>0</v>
      </c>
      <c r="AN15" s="9">
        <v>0.14975554724859999</v>
      </c>
      <c r="AO15" s="9">
        <v>0.1526883200353</v>
      </c>
      <c r="AP15" s="9"/>
      <c r="AQ15" s="9">
        <v>0</v>
      </c>
      <c r="AR15" s="9">
        <v>0</v>
      </c>
      <c r="AS15" s="9">
        <v>0.16126383012859999</v>
      </c>
      <c r="AT15" s="9">
        <v>0.1003543915834</v>
      </c>
      <c r="AU15" s="9">
        <v>8.1402393492999991E-2</v>
      </c>
      <c r="AV15" s="9">
        <v>0</v>
      </c>
      <c r="AW15" s="9">
        <v>0</v>
      </c>
      <c r="AX15" s="9">
        <v>0.3430606012072</v>
      </c>
      <c r="AY15" s="8"/>
    </row>
    <row r="16" spans="1:51">
      <c r="A16" s="31"/>
      <c r="B16" s="31"/>
      <c r="C16" s="10">
        <v>10</v>
      </c>
      <c r="D16" s="10">
        <v>2</v>
      </c>
      <c r="E16" s="10">
        <v>4</v>
      </c>
      <c r="F16" s="10">
        <v>1</v>
      </c>
      <c r="G16" s="10">
        <v>3</v>
      </c>
      <c r="H16" s="10">
        <v>1</v>
      </c>
      <c r="I16" s="10">
        <v>0</v>
      </c>
      <c r="J16" s="10">
        <v>2</v>
      </c>
      <c r="K16" s="10">
        <v>0</v>
      </c>
      <c r="L16" s="10">
        <v>5</v>
      </c>
      <c r="M16" s="10">
        <v>5</v>
      </c>
      <c r="N16" s="10">
        <v>4</v>
      </c>
      <c r="O16" s="10">
        <v>2</v>
      </c>
      <c r="P16" s="10">
        <v>1</v>
      </c>
      <c r="Q16" s="10">
        <v>5</v>
      </c>
      <c r="R16" s="10">
        <v>1</v>
      </c>
      <c r="S16" s="10">
        <v>0</v>
      </c>
      <c r="T16" s="10">
        <v>0</v>
      </c>
      <c r="U16" s="10">
        <v>0</v>
      </c>
      <c r="V16" s="10">
        <v>3</v>
      </c>
      <c r="W16" s="10">
        <v>5</v>
      </c>
      <c r="X16" s="10">
        <v>1</v>
      </c>
      <c r="Y16" s="10">
        <v>0</v>
      </c>
      <c r="Z16" s="10">
        <v>0</v>
      </c>
      <c r="AA16" s="10">
        <v>0</v>
      </c>
      <c r="AB16" s="10">
        <v>5</v>
      </c>
      <c r="AC16" s="10">
        <v>0</v>
      </c>
      <c r="AD16" s="10">
        <v>0</v>
      </c>
      <c r="AE16" s="10">
        <v>0</v>
      </c>
      <c r="AF16" s="10">
        <v>1</v>
      </c>
      <c r="AG16" s="10">
        <v>0</v>
      </c>
      <c r="AH16" s="10">
        <v>0</v>
      </c>
      <c r="AI16" s="10">
        <v>0</v>
      </c>
      <c r="AJ16" s="10">
        <v>1</v>
      </c>
      <c r="AK16" s="10">
        <v>2</v>
      </c>
      <c r="AL16" s="10">
        <v>4</v>
      </c>
      <c r="AM16" s="10">
        <v>0</v>
      </c>
      <c r="AN16" s="10">
        <v>2</v>
      </c>
      <c r="AO16" s="10">
        <v>3</v>
      </c>
      <c r="AP16" s="10">
        <v>0</v>
      </c>
      <c r="AQ16" s="10">
        <v>0</v>
      </c>
      <c r="AR16" s="10">
        <v>0</v>
      </c>
      <c r="AS16" s="10">
        <v>3</v>
      </c>
      <c r="AT16" s="10">
        <v>2</v>
      </c>
      <c r="AU16" s="10">
        <v>2</v>
      </c>
      <c r="AV16" s="10">
        <v>0</v>
      </c>
      <c r="AW16" s="10">
        <v>0</v>
      </c>
      <c r="AX16" s="10">
        <v>3</v>
      </c>
      <c r="AY16" s="8"/>
    </row>
    <row r="17" spans="1:51">
      <c r="A17" s="31"/>
      <c r="B17" s="31"/>
      <c r="C17" s="11" t="s">
        <v>97</v>
      </c>
      <c r="D17" s="11"/>
      <c r="E17" s="11"/>
      <c r="F17" s="11"/>
      <c r="G17" s="11"/>
      <c r="H17" s="11"/>
      <c r="I17" s="11"/>
      <c r="J17" s="11"/>
      <c r="K17" s="11"/>
      <c r="L17" s="11"/>
      <c r="M17" s="11"/>
      <c r="N17" s="11"/>
      <c r="O17" s="11"/>
      <c r="P17" s="11"/>
      <c r="Q17" s="11"/>
      <c r="R17" s="11"/>
      <c r="S17" s="11"/>
      <c r="T17" s="11"/>
      <c r="U17" s="11"/>
      <c r="V17" s="11"/>
      <c r="W17" s="11"/>
      <c r="X17" s="11"/>
      <c r="Y17" s="11"/>
      <c r="Z17" s="11"/>
      <c r="AA17" s="11" t="s">
        <v>97</v>
      </c>
      <c r="AB17" s="11"/>
      <c r="AC17" s="11"/>
      <c r="AD17" s="11"/>
      <c r="AE17" s="11"/>
      <c r="AF17" s="11"/>
      <c r="AG17" s="11" t="s">
        <v>97</v>
      </c>
      <c r="AH17" s="11" t="s">
        <v>97</v>
      </c>
      <c r="AI17" s="11"/>
      <c r="AJ17" s="11" t="s">
        <v>97</v>
      </c>
      <c r="AK17" s="11"/>
      <c r="AL17" s="11"/>
      <c r="AM17" s="11"/>
      <c r="AN17" s="11"/>
      <c r="AO17" s="11"/>
      <c r="AP17" s="11" t="s">
        <v>97</v>
      </c>
      <c r="AQ17" s="11"/>
      <c r="AR17" s="11"/>
      <c r="AS17" s="11"/>
      <c r="AT17" s="11"/>
      <c r="AU17" s="11"/>
      <c r="AV17" s="11"/>
      <c r="AW17" s="11"/>
      <c r="AX17" s="11"/>
      <c r="AY17" s="8"/>
    </row>
    <row r="18" spans="1:51">
      <c r="A18" s="31"/>
      <c r="B18" s="30" t="s">
        <v>30</v>
      </c>
      <c r="C18" s="9">
        <v>1</v>
      </c>
      <c r="D18" s="9">
        <v>1</v>
      </c>
      <c r="E18" s="9">
        <v>1</v>
      </c>
      <c r="F18" s="9">
        <v>1</v>
      </c>
      <c r="G18" s="9">
        <v>1</v>
      </c>
      <c r="H18" s="9">
        <v>1</v>
      </c>
      <c r="I18" s="9">
        <v>1</v>
      </c>
      <c r="J18" s="9">
        <v>1</v>
      </c>
      <c r="K18" s="9">
        <v>1</v>
      </c>
      <c r="L18" s="9">
        <v>1</v>
      </c>
      <c r="M18" s="9">
        <v>1</v>
      </c>
      <c r="N18" s="9">
        <v>1</v>
      </c>
      <c r="O18" s="9">
        <v>1</v>
      </c>
      <c r="P18" s="9">
        <v>1</v>
      </c>
      <c r="Q18" s="9">
        <v>1</v>
      </c>
      <c r="R18" s="9">
        <v>1</v>
      </c>
      <c r="S18" s="9">
        <v>1</v>
      </c>
      <c r="T18" s="9">
        <v>1</v>
      </c>
      <c r="U18" s="9">
        <v>1</v>
      </c>
      <c r="V18" s="9">
        <v>1</v>
      </c>
      <c r="W18" s="9">
        <v>1</v>
      </c>
      <c r="X18" s="9">
        <v>1</v>
      </c>
      <c r="Y18" s="9">
        <v>1</v>
      </c>
      <c r="Z18" s="9">
        <v>1</v>
      </c>
      <c r="AA18" s="9">
        <v>1</v>
      </c>
      <c r="AB18" s="9">
        <v>1</v>
      </c>
      <c r="AC18" s="9">
        <v>1</v>
      </c>
      <c r="AD18" s="9">
        <v>1</v>
      </c>
      <c r="AE18" s="9">
        <v>1</v>
      </c>
      <c r="AF18" s="9">
        <v>1</v>
      </c>
      <c r="AG18" s="9">
        <v>1</v>
      </c>
      <c r="AH18" s="9">
        <v>1</v>
      </c>
      <c r="AI18" s="9">
        <v>1</v>
      </c>
      <c r="AJ18" s="9">
        <v>1</v>
      </c>
      <c r="AK18" s="9">
        <v>1</v>
      </c>
      <c r="AL18" s="9">
        <v>1</v>
      </c>
      <c r="AM18" s="9">
        <v>1</v>
      </c>
      <c r="AN18" s="9">
        <v>1</v>
      </c>
      <c r="AO18" s="9">
        <v>1</v>
      </c>
      <c r="AP18" s="9"/>
      <c r="AQ18" s="9">
        <v>1</v>
      </c>
      <c r="AR18" s="9">
        <v>1</v>
      </c>
      <c r="AS18" s="9">
        <v>1</v>
      </c>
      <c r="AT18" s="9">
        <v>1</v>
      </c>
      <c r="AU18" s="9">
        <v>1</v>
      </c>
      <c r="AV18" s="9">
        <v>1</v>
      </c>
      <c r="AW18" s="9">
        <v>1</v>
      </c>
      <c r="AX18" s="9">
        <v>1</v>
      </c>
      <c r="AY18" s="8"/>
    </row>
    <row r="19" spans="1:51">
      <c r="A19" s="31"/>
      <c r="B19" s="31"/>
      <c r="C19" s="10">
        <v>127</v>
      </c>
      <c r="D19" s="10">
        <v>32</v>
      </c>
      <c r="E19" s="10">
        <v>41</v>
      </c>
      <c r="F19" s="10">
        <v>26</v>
      </c>
      <c r="G19" s="10">
        <v>28</v>
      </c>
      <c r="H19" s="10">
        <v>8</v>
      </c>
      <c r="I19" s="10">
        <v>19</v>
      </c>
      <c r="J19" s="10">
        <v>15</v>
      </c>
      <c r="K19" s="10">
        <v>31</v>
      </c>
      <c r="L19" s="10">
        <v>33</v>
      </c>
      <c r="M19" s="10">
        <v>39</v>
      </c>
      <c r="N19" s="10">
        <v>71</v>
      </c>
      <c r="O19" s="10">
        <v>14</v>
      </c>
      <c r="P19" s="10">
        <v>9</v>
      </c>
      <c r="Q19" s="10">
        <v>26</v>
      </c>
      <c r="R19" s="10">
        <v>17</v>
      </c>
      <c r="S19" s="10">
        <v>20</v>
      </c>
      <c r="T19" s="10">
        <v>7</v>
      </c>
      <c r="U19" s="10">
        <v>12</v>
      </c>
      <c r="V19" s="10">
        <v>22</v>
      </c>
      <c r="W19" s="10">
        <v>37</v>
      </c>
      <c r="X19" s="10">
        <v>26</v>
      </c>
      <c r="Y19" s="10">
        <v>21</v>
      </c>
      <c r="Z19" s="10">
        <v>8</v>
      </c>
      <c r="AA19" s="10">
        <v>1</v>
      </c>
      <c r="AB19" s="10">
        <v>41</v>
      </c>
      <c r="AC19" s="10">
        <v>11</v>
      </c>
      <c r="AD19" s="10">
        <v>3</v>
      </c>
      <c r="AE19" s="10">
        <v>7</v>
      </c>
      <c r="AF19" s="10">
        <v>12</v>
      </c>
      <c r="AG19" s="10">
        <v>2</v>
      </c>
      <c r="AH19" s="10">
        <v>1</v>
      </c>
      <c r="AI19" s="10">
        <v>2</v>
      </c>
      <c r="AJ19" s="10">
        <v>1</v>
      </c>
      <c r="AK19" s="10">
        <v>35</v>
      </c>
      <c r="AL19" s="10">
        <v>48</v>
      </c>
      <c r="AM19" s="10">
        <v>6</v>
      </c>
      <c r="AN19" s="10">
        <v>36</v>
      </c>
      <c r="AO19" s="10">
        <v>20</v>
      </c>
      <c r="AP19" s="10">
        <v>0</v>
      </c>
      <c r="AQ19" s="10">
        <v>3</v>
      </c>
      <c r="AR19" s="10">
        <v>2</v>
      </c>
      <c r="AS19" s="10">
        <v>25</v>
      </c>
      <c r="AT19" s="10">
        <v>53</v>
      </c>
      <c r="AU19" s="10">
        <v>19</v>
      </c>
      <c r="AV19" s="10">
        <v>3</v>
      </c>
      <c r="AW19" s="10">
        <v>11</v>
      </c>
      <c r="AX19" s="10">
        <v>14</v>
      </c>
      <c r="AY19" s="8"/>
    </row>
    <row r="20" spans="1:51">
      <c r="A20" s="31"/>
      <c r="B20" s="31"/>
      <c r="C20" s="11" t="s">
        <v>97</v>
      </c>
      <c r="D20" s="11" t="s">
        <v>97</v>
      </c>
      <c r="E20" s="11" t="s">
        <v>97</v>
      </c>
      <c r="F20" s="11" t="s">
        <v>97</v>
      </c>
      <c r="G20" s="11" t="s">
        <v>97</v>
      </c>
      <c r="H20" s="11" t="s">
        <v>97</v>
      </c>
      <c r="I20" s="11" t="s">
        <v>97</v>
      </c>
      <c r="J20" s="11" t="s">
        <v>97</v>
      </c>
      <c r="K20" s="11" t="s">
        <v>97</v>
      </c>
      <c r="L20" s="11" t="s">
        <v>97</v>
      </c>
      <c r="M20" s="11" t="s">
        <v>97</v>
      </c>
      <c r="N20" s="11" t="s">
        <v>97</v>
      </c>
      <c r="O20" s="11" t="s">
        <v>97</v>
      </c>
      <c r="P20" s="11" t="s">
        <v>97</v>
      </c>
      <c r="Q20" s="11" t="s">
        <v>97</v>
      </c>
      <c r="R20" s="11" t="s">
        <v>97</v>
      </c>
      <c r="S20" s="11" t="s">
        <v>97</v>
      </c>
      <c r="T20" s="11" t="s">
        <v>97</v>
      </c>
      <c r="U20" s="11" t="s">
        <v>97</v>
      </c>
      <c r="V20" s="11" t="s">
        <v>97</v>
      </c>
      <c r="W20" s="11" t="s">
        <v>97</v>
      </c>
      <c r="X20" s="11" t="s">
        <v>97</v>
      </c>
      <c r="Y20" s="11" t="s">
        <v>97</v>
      </c>
      <c r="Z20" s="11" t="s">
        <v>97</v>
      </c>
      <c r="AA20" s="11" t="s">
        <v>97</v>
      </c>
      <c r="AB20" s="11" t="s">
        <v>97</v>
      </c>
      <c r="AC20" s="11" t="s">
        <v>97</v>
      </c>
      <c r="AD20" s="11" t="s">
        <v>97</v>
      </c>
      <c r="AE20" s="11" t="s">
        <v>97</v>
      </c>
      <c r="AF20" s="11" t="s">
        <v>97</v>
      </c>
      <c r="AG20" s="11" t="s">
        <v>97</v>
      </c>
      <c r="AH20" s="11" t="s">
        <v>97</v>
      </c>
      <c r="AI20" s="11" t="s">
        <v>97</v>
      </c>
      <c r="AJ20" s="11" t="s">
        <v>97</v>
      </c>
      <c r="AK20" s="11" t="s">
        <v>97</v>
      </c>
      <c r="AL20" s="11" t="s">
        <v>97</v>
      </c>
      <c r="AM20" s="11" t="s">
        <v>97</v>
      </c>
      <c r="AN20" s="11" t="s">
        <v>97</v>
      </c>
      <c r="AO20" s="11" t="s">
        <v>97</v>
      </c>
      <c r="AP20" s="11" t="s">
        <v>97</v>
      </c>
      <c r="AQ20" s="11" t="s">
        <v>97</v>
      </c>
      <c r="AR20" s="11" t="s">
        <v>97</v>
      </c>
      <c r="AS20" s="11" t="s">
        <v>97</v>
      </c>
      <c r="AT20" s="11" t="s">
        <v>97</v>
      </c>
      <c r="AU20" s="11" t="s">
        <v>97</v>
      </c>
      <c r="AV20" s="11" t="s">
        <v>97</v>
      </c>
      <c r="AW20" s="11" t="s">
        <v>97</v>
      </c>
      <c r="AX20" s="11" t="s">
        <v>97</v>
      </c>
      <c r="AY20" s="8"/>
    </row>
    <row r="21" spans="1:51" s="17" customFormat="1" ht="15" customHeight="1" thickBot="1">
      <c r="A21" s="33" t="s">
        <v>113</v>
      </c>
      <c r="B21" s="34"/>
      <c r="C21" s="18">
        <v>8.6957285484248619</v>
      </c>
      <c r="D21" s="18">
        <v>17.323937122159371</v>
      </c>
      <c r="E21" s="18">
        <v>15.304824596538021</v>
      </c>
      <c r="F21" s="18">
        <v>19.219221081257551</v>
      </c>
      <c r="G21" s="18">
        <v>18.520092494258339</v>
      </c>
      <c r="H21" s="18" t="s">
        <v>114</v>
      </c>
      <c r="I21" s="18">
        <v>22.48260702236891</v>
      </c>
      <c r="J21" s="18">
        <v>25.30337311190863</v>
      </c>
      <c r="K21" s="18">
        <v>17.601143584430531</v>
      </c>
      <c r="L21" s="18">
        <v>17.0594283133902</v>
      </c>
      <c r="M21" s="18">
        <v>15.69236029909219</v>
      </c>
      <c r="N21" s="18">
        <v>11.63018886954686</v>
      </c>
      <c r="O21" s="18">
        <v>26.191488210155281</v>
      </c>
      <c r="P21" s="18" t="s">
        <v>114</v>
      </c>
      <c r="Q21" s="18">
        <v>19.219221081257551</v>
      </c>
      <c r="R21" s="18">
        <v>23.76836448785139</v>
      </c>
      <c r="S21" s="18">
        <v>21.91332739368012</v>
      </c>
      <c r="T21" s="18" t="s">
        <v>114</v>
      </c>
      <c r="U21" s="18">
        <v>28.290059459433969</v>
      </c>
      <c r="V21" s="18">
        <v>20.893523946548999</v>
      </c>
      <c r="W21" s="18">
        <v>16.11090742142704</v>
      </c>
      <c r="X21" s="18">
        <v>19.219221081257551</v>
      </c>
      <c r="Y21" s="18">
        <v>21.385210673535351</v>
      </c>
      <c r="Z21" s="18" t="s">
        <v>114</v>
      </c>
      <c r="AA21" s="18" t="s">
        <v>114</v>
      </c>
      <c r="AB21" s="18">
        <v>15.304824596538021</v>
      </c>
      <c r="AC21" s="18">
        <v>29.548013274685111</v>
      </c>
      <c r="AD21" s="18" t="s">
        <v>114</v>
      </c>
      <c r="AE21" s="18" t="s">
        <v>114</v>
      </c>
      <c r="AF21" s="18">
        <v>28.290059459433969</v>
      </c>
      <c r="AG21" s="18" t="s">
        <v>114</v>
      </c>
      <c r="AH21" s="18" t="s">
        <v>114</v>
      </c>
      <c r="AI21" s="18" t="s">
        <v>114</v>
      </c>
      <c r="AJ21" s="18" t="s">
        <v>114</v>
      </c>
      <c r="AK21" s="18">
        <v>16.564835654558131</v>
      </c>
      <c r="AL21" s="18">
        <v>14.144859986983819</v>
      </c>
      <c r="AM21" s="18" t="s">
        <v>114</v>
      </c>
      <c r="AN21" s="18">
        <v>16.333142776539152</v>
      </c>
      <c r="AO21" s="18">
        <v>21.91332739368012</v>
      </c>
      <c r="AP21" s="18" t="s">
        <v>114</v>
      </c>
      <c r="AQ21" s="18" t="s">
        <v>114</v>
      </c>
      <c r="AR21" s="18" t="s">
        <v>114</v>
      </c>
      <c r="AS21" s="18">
        <v>19.59984319926826</v>
      </c>
      <c r="AT21" s="18">
        <v>13.46110193498245</v>
      </c>
      <c r="AU21" s="18">
        <v>22.48260702236891</v>
      </c>
      <c r="AV21" s="18" t="s">
        <v>114</v>
      </c>
      <c r="AW21" s="18">
        <v>29.548013274685111</v>
      </c>
      <c r="AX21" s="18">
        <v>26.191488210155281</v>
      </c>
      <c r="AY21" s="8"/>
    </row>
    <row r="22" spans="1:51" ht="15.75" customHeight="1" thickTop="1">
      <c r="A22" s="13" t="s">
        <v>279</v>
      </c>
      <c r="B22" s="14"/>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row>
    <row r="23" spans="1:51">
      <c r="A23" s="16" t="s">
        <v>115</v>
      </c>
    </row>
  </sheetData>
  <mergeCells count="18">
    <mergeCell ref="AR3:AX3"/>
    <mergeCell ref="V3:AA3"/>
    <mergeCell ref="AB3:AK3"/>
    <mergeCell ref="AV2:AX2"/>
    <mergeCell ref="A2:C2"/>
    <mergeCell ref="A3:B5"/>
    <mergeCell ref="D3:G3"/>
    <mergeCell ref="H3:L3"/>
    <mergeCell ref="M3:N3"/>
    <mergeCell ref="O3:U3"/>
    <mergeCell ref="AL3:AQ3"/>
    <mergeCell ref="A6:A20"/>
    <mergeCell ref="A21:B21"/>
    <mergeCell ref="B6:B8"/>
    <mergeCell ref="B9:B11"/>
    <mergeCell ref="B12:B14"/>
    <mergeCell ref="B15:B17"/>
    <mergeCell ref="B18:B20"/>
  </mergeCells>
  <hyperlinks>
    <hyperlink ref="A1" location="'TOC'!A1:A1" display="Back to TOC" xr:uid="{00000000-0004-0000-48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AY17"/>
  <sheetViews>
    <sheetView workbookViewId="0">
      <pane xSplit="2" topLeftCell="C1" activePane="topRight" state="frozen"/>
      <selection pane="topRight"/>
    </sheetView>
  </sheetViews>
  <sheetFormatPr baseColWidth="10" defaultColWidth="8.83203125" defaultRowHeight="15"/>
  <cols>
    <col min="1" max="1" width="50" style="19"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7" t="s">
        <v>280</v>
      </c>
      <c r="B2" s="31"/>
      <c r="C2" s="31"/>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6" t="s">
        <v>277</v>
      </c>
      <c r="AW2" s="31"/>
      <c r="AX2" s="31"/>
      <c r="AY2" s="8"/>
    </row>
    <row r="3" spans="1:51" ht="37" customHeight="1">
      <c r="A3" s="38"/>
      <c r="B3" s="31"/>
      <c r="C3" s="20" t="s">
        <v>30</v>
      </c>
      <c r="D3" s="35" t="s">
        <v>31</v>
      </c>
      <c r="E3" s="31"/>
      <c r="F3" s="31"/>
      <c r="G3" s="31"/>
      <c r="H3" s="35" t="s">
        <v>32</v>
      </c>
      <c r="I3" s="31"/>
      <c r="J3" s="31"/>
      <c r="K3" s="31"/>
      <c r="L3" s="31"/>
      <c r="M3" s="35" t="s">
        <v>33</v>
      </c>
      <c r="N3" s="31"/>
      <c r="O3" s="35" t="s">
        <v>34</v>
      </c>
      <c r="P3" s="31"/>
      <c r="Q3" s="31"/>
      <c r="R3" s="31"/>
      <c r="S3" s="31"/>
      <c r="T3" s="31"/>
      <c r="U3" s="31"/>
      <c r="V3" s="35" t="s">
        <v>35</v>
      </c>
      <c r="W3" s="31"/>
      <c r="X3" s="31"/>
      <c r="Y3" s="31"/>
      <c r="Z3" s="31"/>
      <c r="AA3" s="31"/>
      <c r="AB3" s="35" t="s">
        <v>36</v>
      </c>
      <c r="AC3" s="31"/>
      <c r="AD3" s="31"/>
      <c r="AE3" s="31"/>
      <c r="AF3" s="31"/>
      <c r="AG3" s="31"/>
      <c r="AH3" s="31"/>
      <c r="AI3" s="31"/>
      <c r="AJ3" s="31"/>
      <c r="AK3" s="31"/>
      <c r="AL3" s="35" t="s">
        <v>37</v>
      </c>
      <c r="AM3" s="31"/>
      <c r="AN3" s="31"/>
      <c r="AO3" s="31"/>
      <c r="AP3" s="31"/>
      <c r="AQ3" s="31"/>
      <c r="AR3" s="35" t="s">
        <v>38</v>
      </c>
      <c r="AS3" s="31"/>
      <c r="AT3" s="31"/>
      <c r="AU3" s="31"/>
      <c r="AV3" s="31"/>
      <c r="AW3" s="31"/>
      <c r="AX3" s="31"/>
      <c r="AY3" s="8"/>
    </row>
    <row r="4" spans="1:51" ht="16" customHeight="1">
      <c r="A4" s="31"/>
      <c r="B4" s="31"/>
      <c r="C4" s="21" t="s">
        <v>39</v>
      </c>
      <c r="D4" s="21" t="s">
        <v>39</v>
      </c>
      <c r="E4" s="21" t="s">
        <v>40</v>
      </c>
      <c r="F4" s="21" t="s">
        <v>41</v>
      </c>
      <c r="G4" s="21" t="s">
        <v>42</v>
      </c>
      <c r="H4" s="21" t="s">
        <v>39</v>
      </c>
      <c r="I4" s="21" t="s">
        <v>40</v>
      </c>
      <c r="J4" s="21" t="s">
        <v>41</v>
      </c>
      <c r="K4" s="21" t="s">
        <v>42</v>
      </c>
      <c r="L4" s="21" t="s">
        <v>43</v>
      </c>
      <c r="M4" s="21" t="s">
        <v>39</v>
      </c>
      <c r="N4" s="21" t="s">
        <v>40</v>
      </c>
      <c r="O4" s="21" t="s">
        <v>39</v>
      </c>
      <c r="P4" s="21" t="s">
        <v>40</v>
      </c>
      <c r="Q4" s="21" t="s">
        <v>41</v>
      </c>
      <c r="R4" s="21" t="s">
        <v>42</v>
      </c>
      <c r="S4" s="21" t="s">
        <v>43</v>
      </c>
      <c r="T4" s="21" t="s">
        <v>44</v>
      </c>
      <c r="U4" s="21" t="s">
        <v>45</v>
      </c>
      <c r="V4" s="21" t="s">
        <v>39</v>
      </c>
      <c r="W4" s="21" t="s">
        <v>40</v>
      </c>
      <c r="X4" s="21" t="s">
        <v>41</v>
      </c>
      <c r="Y4" s="21" t="s">
        <v>42</v>
      </c>
      <c r="Z4" s="21" t="s">
        <v>43</v>
      </c>
      <c r="AA4" s="21" t="s">
        <v>44</v>
      </c>
      <c r="AB4" s="21" t="s">
        <v>39</v>
      </c>
      <c r="AC4" s="21" t="s">
        <v>40</v>
      </c>
      <c r="AD4" s="21" t="s">
        <v>41</v>
      </c>
      <c r="AE4" s="21" t="s">
        <v>42</v>
      </c>
      <c r="AF4" s="21" t="s">
        <v>43</v>
      </c>
      <c r="AG4" s="21" t="s">
        <v>44</v>
      </c>
      <c r="AH4" s="21" t="s">
        <v>45</v>
      </c>
      <c r="AI4" s="21" t="s">
        <v>46</v>
      </c>
      <c r="AJ4" s="21" t="s">
        <v>47</v>
      </c>
      <c r="AK4" s="21" t="s">
        <v>48</v>
      </c>
      <c r="AL4" s="21" t="s">
        <v>39</v>
      </c>
      <c r="AM4" s="21" t="s">
        <v>40</v>
      </c>
      <c r="AN4" s="21" t="s">
        <v>41</v>
      </c>
      <c r="AO4" s="21" t="s">
        <v>42</v>
      </c>
      <c r="AP4" s="21" t="s">
        <v>43</v>
      </c>
      <c r="AQ4" s="21" t="s">
        <v>44</v>
      </c>
      <c r="AR4" s="21" t="s">
        <v>39</v>
      </c>
      <c r="AS4" s="21" t="s">
        <v>40</v>
      </c>
      <c r="AT4" s="21" t="s">
        <v>41</v>
      </c>
      <c r="AU4" s="21" t="s">
        <v>42</v>
      </c>
      <c r="AV4" s="21" t="s">
        <v>43</v>
      </c>
      <c r="AW4" s="21" t="s">
        <v>44</v>
      </c>
      <c r="AX4" s="21" t="s">
        <v>45</v>
      </c>
      <c r="AY4" s="8"/>
    </row>
    <row r="5" spans="1:51" ht="34.5" customHeight="1">
      <c r="A5" s="31"/>
      <c r="B5" s="31"/>
      <c r="C5" s="20" t="s">
        <v>49</v>
      </c>
      <c r="D5" s="20" t="s">
        <v>50</v>
      </c>
      <c r="E5" s="20" t="s">
        <v>51</v>
      </c>
      <c r="F5" s="20" t="s">
        <v>52</v>
      </c>
      <c r="G5" s="20" t="s">
        <v>53</v>
      </c>
      <c r="H5" s="20" t="s">
        <v>54</v>
      </c>
      <c r="I5" s="20" t="s">
        <v>55</v>
      </c>
      <c r="J5" s="20" t="s">
        <v>56</v>
      </c>
      <c r="K5" s="20" t="s">
        <v>57</v>
      </c>
      <c r="L5" s="20" t="s">
        <v>58</v>
      </c>
      <c r="M5" s="20" t="s">
        <v>59</v>
      </c>
      <c r="N5" s="20" t="s">
        <v>60</v>
      </c>
      <c r="O5" s="20" t="s">
        <v>61</v>
      </c>
      <c r="P5" s="20" t="s">
        <v>62</v>
      </c>
      <c r="Q5" s="20" t="s">
        <v>63</v>
      </c>
      <c r="R5" s="20" t="s">
        <v>64</v>
      </c>
      <c r="S5" s="20" t="s">
        <v>65</v>
      </c>
      <c r="T5" s="20" t="s">
        <v>66</v>
      </c>
      <c r="U5" s="20" t="s">
        <v>67</v>
      </c>
      <c r="V5" s="20" t="s">
        <v>68</v>
      </c>
      <c r="W5" s="20" t="s">
        <v>69</v>
      </c>
      <c r="X5" s="20" t="s">
        <v>70</v>
      </c>
      <c r="Y5" s="20" t="s">
        <v>71</v>
      </c>
      <c r="Z5" s="20" t="s">
        <v>72</v>
      </c>
      <c r="AA5" s="20" t="s">
        <v>73</v>
      </c>
      <c r="AB5" s="20" t="s">
        <v>74</v>
      </c>
      <c r="AC5" s="20" t="s">
        <v>75</v>
      </c>
      <c r="AD5" s="20" t="s">
        <v>76</v>
      </c>
      <c r="AE5" s="20" t="s">
        <v>77</v>
      </c>
      <c r="AF5" s="20" t="s">
        <v>78</v>
      </c>
      <c r="AG5" s="20" t="s">
        <v>79</v>
      </c>
      <c r="AH5" s="20" t="s">
        <v>80</v>
      </c>
      <c r="AI5" s="20" t="s">
        <v>81</v>
      </c>
      <c r="AJ5" s="20" t="s">
        <v>82</v>
      </c>
      <c r="AK5" s="20" t="s">
        <v>83</v>
      </c>
      <c r="AL5" s="20" t="s">
        <v>84</v>
      </c>
      <c r="AM5" s="20" t="s">
        <v>85</v>
      </c>
      <c r="AN5" s="20" t="s">
        <v>86</v>
      </c>
      <c r="AO5" s="20" t="s">
        <v>87</v>
      </c>
      <c r="AP5" s="20" t="s">
        <v>88</v>
      </c>
      <c r="AQ5" s="20" t="s">
        <v>89</v>
      </c>
      <c r="AR5" s="20" t="s">
        <v>90</v>
      </c>
      <c r="AS5" s="20" t="s">
        <v>91</v>
      </c>
      <c r="AT5" s="20" t="s">
        <v>92</v>
      </c>
      <c r="AU5" s="20" t="s">
        <v>93</v>
      </c>
      <c r="AV5" s="20" t="s">
        <v>94</v>
      </c>
      <c r="AW5" s="20" t="s">
        <v>95</v>
      </c>
      <c r="AX5" s="20" t="s">
        <v>96</v>
      </c>
      <c r="AY5" s="8"/>
    </row>
    <row r="6" spans="1:51">
      <c r="A6" s="32" t="s">
        <v>262</v>
      </c>
      <c r="B6" s="30" t="s">
        <v>263</v>
      </c>
      <c r="C6" s="9">
        <v>0.400859465922</v>
      </c>
      <c r="D6" s="9">
        <v>0.53639398710380004</v>
      </c>
      <c r="E6" s="9">
        <v>0.35602521203609999</v>
      </c>
      <c r="F6" s="9">
        <v>0.35034250516269999</v>
      </c>
      <c r="G6" s="9">
        <v>0.39930163422519999</v>
      </c>
      <c r="H6" s="9">
        <v>0.27150501461389998</v>
      </c>
      <c r="I6" s="9">
        <v>0.2846374301174</v>
      </c>
      <c r="J6" s="9">
        <v>0.49366108495080002</v>
      </c>
      <c r="K6" s="9">
        <v>0.36397792966659998</v>
      </c>
      <c r="L6" s="9">
        <v>0.49877563677460002</v>
      </c>
      <c r="M6" s="9">
        <v>0.38414581547650001</v>
      </c>
      <c r="N6" s="9">
        <v>0.43448785306389998</v>
      </c>
      <c r="O6" s="9">
        <v>0.70763281261800004</v>
      </c>
      <c r="P6" s="9">
        <v>0.75976816886250009</v>
      </c>
      <c r="Q6" s="9">
        <v>0.4782187496134</v>
      </c>
      <c r="R6" s="9">
        <v>0.55604139611129999</v>
      </c>
      <c r="S6" s="9">
        <v>0.15729651807719999</v>
      </c>
      <c r="T6" s="9">
        <v>0.51879222819780002</v>
      </c>
      <c r="U6" s="9">
        <v>5.8057051674249988E-2</v>
      </c>
      <c r="V6" s="9">
        <v>0.51249001305630004</v>
      </c>
      <c r="W6" s="9">
        <v>0.6488425412462</v>
      </c>
      <c r="X6" s="9">
        <v>0.28332575014599998</v>
      </c>
      <c r="Y6" s="9">
        <v>9.5599439270280001E-2</v>
      </c>
      <c r="Z6" s="9">
        <v>0</v>
      </c>
      <c r="AA6" s="9">
        <v>0</v>
      </c>
      <c r="AB6" s="9">
        <v>0.41023809067549999</v>
      </c>
      <c r="AC6" s="9">
        <v>0.27809150933179999</v>
      </c>
      <c r="AD6" s="9">
        <v>0</v>
      </c>
      <c r="AE6" s="9">
        <v>0.7215298048565999</v>
      </c>
      <c r="AF6" s="9">
        <v>0.47323849766580001</v>
      </c>
      <c r="AG6" s="9">
        <v>0.43612332423709999</v>
      </c>
      <c r="AH6" s="9">
        <v>0</v>
      </c>
      <c r="AI6" s="9">
        <v>0</v>
      </c>
      <c r="AJ6" s="9">
        <v>1</v>
      </c>
      <c r="AK6" s="9">
        <v>0.32733598716250001</v>
      </c>
      <c r="AL6" s="9">
        <v>0.47354975303800001</v>
      </c>
      <c r="AM6" s="9">
        <v>0.40114879398039999</v>
      </c>
      <c r="AN6" s="9">
        <v>0.18633228874310001</v>
      </c>
      <c r="AO6" s="9">
        <v>0.64805814519899996</v>
      </c>
      <c r="AP6" s="9"/>
      <c r="AQ6" s="9">
        <v>0.73562127881210004</v>
      </c>
      <c r="AR6" s="9">
        <v>0.60542352728749993</v>
      </c>
      <c r="AS6" s="9">
        <v>0.69793233236399999</v>
      </c>
      <c r="AT6" s="9">
        <v>0.3231025480452</v>
      </c>
      <c r="AU6" s="9">
        <v>0.2974302387828</v>
      </c>
      <c r="AV6" s="9">
        <v>1</v>
      </c>
      <c r="AW6" s="9">
        <v>0.50969713714459997</v>
      </c>
      <c r="AX6" s="9">
        <v>0.37661215323699998</v>
      </c>
      <c r="AY6" s="8"/>
    </row>
    <row r="7" spans="1:51">
      <c r="A7" s="31"/>
      <c r="B7" s="31"/>
      <c r="C7" s="10">
        <v>46</v>
      </c>
      <c r="D7" s="10">
        <v>13</v>
      </c>
      <c r="E7" s="10">
        <v>16</v>
      </c>
      <c r="F7" s="10">
        <v>8</v>
      </c>
      <c r="G7" s="10">
        <v>9</v>
      </c>
      <c r="H7" s="10">
        <v>4</v>
      </c>
      <c r="I7" s="10">
        <v>5</v>
      </c>
      <c r="J7" s="10">
        <v>5</v>
      </c>
      <c r="K7" s="10">
        <v>12</v>
      </c>
      <c r="L7" s="10">
        <v>13</v>
      </c>
      <c r="M7" s="10">
        <v>14</v>
      </c>
      <c r="N7" s="10">
        <v>27</v>
      </c>
      <c r="O7" s="10">
        <v>8</v>
      </c>
      <c r="P7" s="10">
        <v>5</v>
      </c>
      <c r="Q7" s="10">
        <v>13</v>
      </c>
      <c r="R7" s="10">
        <v>7</v>
      </c>
      <c r="S7" s="10">
        <v>4</v>
      </c>
      <c r="T7" s="10">
        <v>2</v>
      </c>
      <c r="U7" s="10">
        <v>1</v>
      </c>
      <c r="V7" s="10">
        <v>9</v>
      </c>
      <c r="W7" s="10">
        <v>23</v>
      </c>
      <c r="X7" s="10">
        <v>7</v>
      </c>
      <c r="Y7" s="10">
        <v>3</v>
      </c>
      <c r="Z7" s="10">
        <v>0</v>
      </c>
      <c r="AA7" s="10">
        <v>0</v>
      </c>
      <c r="AB7" s="10">
        <v>18</v>
      </c>
      <c r="AC7" s="10">
        <v>4</v>
      </c>
      <c r="AD7" s="10">
        <v>0</v>
      </c>
      <c r="AE7" s="10">
        <v>4</v>
      </c>
      <c r="AF7" s="10">
        <v>4</v>
      </c>
      <c r="AG7" s="10">
        <v>1</v>
      </c>
      <c r="AH7" s="10">
        <v>0</v>
      </c>
      <c r="AI7" s="10">
        <v>0</v>
      </c>
      <c r="AJ7" s="10">
        <v>1</v>
      </c>
      <c r="AK7" s="10">
        <v>11</v>
      </c>
      <c r="AL7" s="10">
        <v>20</v>
      </c>
      <c r="AM7" s="10">
        <v>3</v>
      </c>
      <c r="AN7" s="10">
        <v>8</v>
      </c>
      <c r="AO7" s="10">
        <v>8</v>
      </c>
      <c r="AP7" s="10">
        <v>0</v>
      </c>
      <c r="AQ7" s="10">
        <v>2</v>
      </c>
      <c r="AR7" s="10">
        <v>1</v>
      </c>
      <c r="AS7" s="10">
        <v>14</v>
      </c>
      <c r="AT7" s="10">
        <v>13</v>
      </c>
      <c r="AU7" s="10">
        <v>8</v>
      </c>
      <c r="AV7" s="10">
        <v>2</v>
      </c>
      <c r="AW7" s="10">
        <v>4</v>
      </c>
      <c r="AX7" s="10">
        <v>4</v>
      </c>
      <c r="AY7" s="8"/>
    </row>
    <row r="8" spans="1:51">
      <c r="A8" s="31"/>
      <c r="B8" s="31"/>
      <c r="C8" s="11" t="s">
        <v>97</v>
      </c>
      <c r="D8" s="11"/>
      <c r="E8" s="11"/>
      <c r="F8" s="11"/>
      <c r="G8" s="11"/>
      <c r="H8" s="11"/>
      <c r="I8" s="11"/>
      <c r="J8" s="11"/>
      <c r="K8" s="11"/>
      <c r="L8" s="11"/>
      <c r="M8" s="11"/>
      <c r="N8" s="11"/>
      <c r="O8" s="12" t="s">
        <v>141</v>
      </c>
      <c r="P8" s="12" t="s">
        <v>141</v>
      </c>
      <c r="Q8" s="11"/>
      <c r="R8" s="11"/>
      <c r="S8" s="11"/>
      <c r="T8" s="11"/>
      <c r="U8" s="11"/>
      <c r="V8" s="11"/>
      <c r="W8" s="12" t="s">
        <v>131</v>
      </c>
      <c r="X8" s="11"/>
      <c r="Y8" s="11"/>
      <c r="Z8" s="11"/>
      <c r="AA8" s="11" t="s">
        <v>97</v>
      </c>
      <c r="AB8" s="11"/>
      <c r="AC8" s="11"/>
      <c r="AD8" s="11"/>
      <c r="AE8" s="11"/>
      <c r="AF8" s="11"/>
      <c r="AG8" s="11"/>
      <c r="AH8" s="11" t="s">
        <v>97</v>
      </c>
      <c r="AI8" s="11"/>
      <c r="AJ8" s="11" t="s">
        <v>97</v>
      </c>
      <c r="AK8" s="11"/>
      <c r="AL8" s="11"/>
      <c r="AM8" s="11"/>
      <c r="AN8" s="11"/>
      <c r="AO8" s="11"/>
      <c r="AP8" s="11" t="s">
        <v>97</v>
      </c>
      <c r="AQ8" s="11"/>
      <c r="AR8" s="11"/>
      <c r="AS8" s="11"/>
      <c r="AT8" s="11"/>
      <c r="AU8" s="11"/>
      <c r="AV8" s="11"/>
      <c r="AW8" s="11"/>
      <c r="AX8" s="11"/>
      <c r="AY8" s="8"/>
    </row>
    <row r="9" spans="1:51">
      <c r="A9" s="31"/>
      <c r="B9" s="30" t="s">
        <v>264</v>
      </c>
      <c r="C9" s="9">
        <v>0.59914053407799994</v>
      </c>
      <c r="D9" s="9">
        <v>0.46360601289620001</v>
      </c>
      <c r="E9" s="9">
        <v>0.64397478796390006</v>
      </c>
      <c r="F9" s="9">
        <v>0.64965749483729995</v>
      </c>
      <c r="G9" s="9">
        <v>0.60069836577479996</v>
      </c>
      <c r="H9" s="9">
        <v>0.72849498538610002</v>
      </c>
      <c r="I9" s="9">
        <v>0.71536256988260005</v>
      </c>
      <c r="J9" s="9">
        <v>0.50633891504920003</v>
      </c>
      <c r="K9" s="9">
        <v>0.63602207033339997</v>
      </c>
      <c r="L9" s="9">
        <v>0.50122436322539998</v>
      </c>
      <c r="M9" s="9">
        <v>0.61585418452349994</v>
      </c>
      <c r="N9" s="9">
        <v>0.56551214693609997</v>
      </c>
      <c r="O9" s="9">
        <v>0.29236718738200002</v>
      </c>
      <c r="P9" s="9">
        <v>0.24023183113749999</v>
      </c>
      <c r="Q9" s="9">
        <v>0.52178125038659995</v>
      </c>
      <c r="R9" s="9">
        <v>0.44395860388870001</v>
      </c>
      <c r="S9" s="9">
        <v>0.84270348192279998</v>
      </c>
      <c r="T9" s="9">
        <v>0.48120777180219998</v>
      </c>
      <c r="U9" s="9">
        <v>0.94194294832569991</v>
      </c>
      <c r="V9" s="9">
        <v>0.48750998694370001</v>
      </c>
      <c r="W9" s="9">
        <v>0.3511574587538</v>
      </c>
      <c r="X9" s="9">
        <v>0.71667424985400008</v>
      </c>
      <c r="Y9" s="9">
        <v>0.90440056072969999</v>
      </c>
      <c r="Z9" s="9">
        <v>1</v>
      </c>
      <c r="AA9" s="9">
        <v>1</v>
      </c>
      <c r="AB9" s="9">
        <v>0.58976190932450001</v>
      </c>
      <c r="AC9" s="9">
        <v>0.72190849066819995</v>
      </c>
      <c r="AD9" s="9">
        <v>1</v>
      </c>
      <c r="AE9" s="9">
        <v>0.27847019514339999</v>
      </c>
      <c r="AF9" s="9">
        <v>0.52676150233420005</v>
      </c>
      <c r="AG9" s="9">
        <v>0.56387667576290001</v>
      </c>
      <c r="AH9" s="9">
        <v>1</v>
      </c>
      <c r="AI9" s="9">
        <v>1</v>
      </c>
      <c r="AJ9" s="9">
        <v>0</v>
      </c>
      <c r="AK9" s="9">
        <v>0.67266401283749999</v>
      </c>
      <c r="AL9" s="9">
        <v>0.52645024696199993</v>
      </c>
      <c r="AM9" s="9">
        <v>0.59885120601959996</v>
      </c>
      <c r="AN9" s="9">
        <v>0.81366771125689996</v>
      </c>
      <c r="AO9" s="9">
        <v>0.35194185480099999</v>
      </c>
      <c r="AP9" s="9"/>
      <c r="AQ9" s="9">
        <v>0.26437872118790001</v>
      </c>
      <c r="AR9" s="9">
        <v>0.39457647271250001</v>
      </c>
      <c r="AS9" s="9">
        <v>0.30206766763600001</v>
      </c>
      <c r="AT9" s="9">
        <v>0.6768974519548</v>
      </c>
      <c r="AU9" s="9">
        <v>0.70256976121720005</v>
      </c>
      <c r="AV9" s="9">
        <v>0</v>
      </c>
      <c r="AW9" s="9">
        <v>0.49030286285539998</v>
      </c>
      <c r="AX9" s="9">
        <v>0.62338784676299996</v>
      </c>
      <c r="AY9" s="8"/>
    </row>
    <row r="10" spans="1:51">
      <c r="A10" s="31"/>
      <c r="B10" s="31"/>
      <c r="C10" s="10">
        <v>70</v>
      </c>
      <c r="D10" s="10">
        <v>14</v>
      </c>
      <c r="E10" s="10">
        <v>22</v>
      </c>
      <c r="F10" s="10">
        <v>16</v>
      </c>
      <c r="G10" s="10">
        <v>18</v>
      </c>
      <c r="H10" s="10">
        <v>4</v>
      </c>
      <c r="I10" s="10">
        <v>12</v>
      </c>
      <c r="J10" s="10">
        <v>9</v>
      </c>
      <c r="K10" s="10">
        <v>19</v>
      </c>
      <c r="L10" s="10">
        <v>15</v>
      </c>
      <c r="M10" s="10">
        <v>20</v>
      </c>
      <c r="N10" s="10">
        <v>39</v>
      </c>
      <c r="O10" s="10">
        <v>4</v>
      </c>
      <c r="P10" s="10">
        <v>3</v>
      </c>
      <c r="Q10" s="10">
        <v>12</v>
      </c>
      <c r="R10" s="10">
        <v>8</v>
      </c>
      <c r="S10" s="10">
        <v>15</v>
      </c>
      <c r="T10" s="10">
        <v>4</v>
      </c>
      <c r="U10" s="10">
        <v>10</v>
      </c>
      <c r="V10" s="10">
        <v>8</v>
      </c>
      <c r="W10" s="10">
        <v>13</v>
      </c>
      <c r="X10" s="10">
        <v>16</v>
      </c>
      <c r="Y10" s="10">
        <v>18</v>
      </c>
      <c r="Z10" s="10">
        <v>7</v>
      </c>
      <c r="AA10" s="10">
        <v>1</v>
      </c>
      <c r="AB10" s="10">
        <v>18</v>
      </c>
      <c r="AC10" s="10">
        <v>7</v>
      </c>
      <c r="AD10" s="10">
        <v>3</v>
      </c>
      <c r="AE10" s="10">
        <v>2</v>
      </c>
      <c r="AF10" s="10">
        <v>7</v>
      </c>
      <c r="AG10" s="10">
        <v>1</v>
      </c>
      <c r="AH10" s="10">
        <v>1</v>
      </c>
      <c r="AI10" s="10">
        <v>2</v>
      </c>
      <c r="AJ10" s="10">
        <v>0</v>
      </c>
      <c r="AK10" s="10">
        <v>22</v>
      </c>
      <c r="AL10" s="10">
        <v>24</v>
      </c>
      <c r="AM10" s="10">
        <v>3</v>
      </c>
      <c r="AN10" s="10">
        <v>26</v>
      </c>
      <c r="AO10" s="10">
        <v>8</v>
      </c>
      <c r="AP10" s="10">
        <v>0</v>
      </c>
      <c r="AQ10" s="10">
        <v>1</v>
      </c>
      <c r="AR10" s="10">
        <v>1</v>
      </c>
      <c r="AS10" s="10">
        <v>8</v>
      </c>
      <c r="AT10" s="10">
        <v>37</v>
      </c>
      <c r="AU10" s="10">
        <v>11</v>
      </c>
      <c r="AV10" s="10">
        <v>0</v>
      </c>
      <c r="AW10" s="10">
        <v>5</v>
      </c>
      <c r="AX10" s="10">
        <v>8</v>
      </c>
      <c r="AY10" s="8"/>
    </row>
    <row r="11" spans="1:51">
      <c r="A11" s="31"/>
      <c r="B11" s="31"/>
      <c r="C11" s="11" t="s">
        <v>97</v>
      </c>
      <c r="D11" s="11"/>
      <c r="E11" s="11"/>
      <c r="F11" s="11"/>
      <c r="G11" s="11"/>
      <c r="H11" s="11"/>
      <c r="I11" s="11"/>
      <c r="J11" s="11"/>
      <c r="K11" s="11"/>
      <c r="L11" s="11"/>
      <c r="M11" s="11"/>
      <c r="N11" s="11"/>
      <c r="O11" s="11"/>
      <c r="P11" s="11"/>
      <c r="Q11" s="11"/>
      <c r="R11" s="11"/>
      <c r="S11" s="11"/>
      <c r="T11" s="11"/>
      <c r="U11" s="12" t="s">
        <v>98</v>
      </c>
      <c r="V11" s="11"/>
      <c r="W11" s="11"/>
      <c r="X11" s="11"/>
      <c r="Y11" s="12" t="s">
        <v>106</v>
      </c>
      <c r="Z11" s="11"/>
      <c r="AA11" s="11" t="s">
        <v>97</v>
      </c>
      <c r="AB11" s="11"/>
      <c r="AC11" s="11"/>
      <c r="AD11" s="11"/>
      <c r="AE11" s="11"/>
      <c r="AF11" s="11"/>
      <c r="AG11" s="11"/>
      <c r="AH11" s="11" t="s">
        <v>97</v>
      </c>
      <c r="AI11" s="11"/>
      <c r="AJ11" s="11" t="s">
        <v>97</v>
      </c>
      <c r="AK11" s="11"/>
      <c r="AL11" s="11"/>
      <c r="AM11" s="11"/>
      <c r="AN11" s="11"/>
      <c r="AO11" s="11"/>
      <c r="AP11" s="11" t="s">
        <v>97</v>
      </c>
      <c r="AQ11" s="11"/>
      <c r="AR11" s="11"/>
      <c r="AS11" s="11"/>
      <c r="AT11" s="11"/>
      <c r="AU11" s="11"/>
      <c r="AV11" s="11"/>
      <c r="AW11" s="11"/>
      <c r="AX11" s="11"/>
      <c r="AY11" s="8"/>
    </row>
    <row r="12" spans="1:51">
      <c r="A12" s="31"/>
      <c r="B12" s="30" t="s">
        <v>30</v>
      </c>
      <c r="C12" s="9">
        <v>1</v>
      </c>
      <c r="D12" s="9">
        <v>1</v>
      </c>
      <c r="E12" s="9">
        <v>1</v>
      </c>
      <c r="F12" s="9">
        <v>1</v>
      </c>
      <c r="G12" s="9">
        <v>1</v>
      </c>
      <c r="H12" s="9">
        <v>1</v>
      </c>
      <c r="I12" s="9">
        <v>1</v>
      </c>
      <c r="J12" s="9">
        <v>1</v>
      </c>
      <c r="K12" s="9">
        <v>1</v>
      </c>
      <c r="L12" s="9">
        <v>1</v>
      </c>
      <c r="M12" s="9">
        <v>1</v>
      </c>
      <c r="N12" s="9">
        <v>1</v>
      </c>
      <c r="O12" s="9">
        <v>1</v>
      </c>
      <c r="P12" s="9">
        <v>1</v>
      </c>
      <c r="Q12" s="9">
        <v>1</v>
      </c>
      <c r="R12" s="9">
        <v>1</v>
      </c>
      <c r="S12" s="9">
        <v>1</v>
      </c>
      <c r="T12" s="9">
        <v>1</v>
      </c>
      <c r="U12" s="9">
        <v>1</v>
      </c>
      <c r="V12" s="9">
        <v>1</v>
      </c>
      <c r="W12" s="9">
        <v>1</v>
      </c>
      <c r="X12" s="9">
        <v>1</v>
      </c>
      <c r="Y12" s="9">
        <v>1</v>
      </c>
      <c r="Z12" s="9">
        <v>1</v>
      </c>
      <c r="AA12" s="9">
        <v>1</v>
      </c>
      <c r="AB12" s="9">
        <v>1</v>
      </c>
      <c r="AC12" s="9">
        <v>1</v>
      </c>
      <c r="AD12" s="9">
        <v>1</v>
      </c>
      <c r="AE12" s="9">
        <v>1</v>
      </c>
      <c r="AF12" s="9">
        <v>1</v>
      </c>
      <c r="AG12" s="9">
        <v>1</v>
      </c>
      <c r="AH12" s="9">
        <v>1</v>
      </c>
      <c r="AI12" s="9">
        <v>1</v>
      </c>
      <c r="AJ12" s="9">
        <v>1</v>
      </c>
      <c r="AK12" s="9">
        <v>1</v>
      </c>
      <c r="AL12" s="9">
        <v>1</v>
      </c>
      <c r="AM12" s="9">
        <v>1</v>
      </c>
      <c r="AN12" s="9">
        <v>1</v>
      </c>
      <c r="AO12" s="9">
        <v>1</v>
      </c>
      <c r="AP12" s="9"/>
      <c r="AQ12" s="9">
        <v>1</v>
      </c>
      <c r="AR12" s="9">
        <v>1</v>
      </c>
      <c r="AS12" s="9">
        <v>1</v>
      </c>
      <c r="AT12" s="9">
        <v>1</v>
      </c>
      <c r="AU12" s="9">
        <v>1</v>
      </c>
      <c r="AV12" s="9">
        <v>1</v>
      </c>
      <c r="AW12" s="9">
        <v>1</v>
      </c>
      <c r="AX12" s="9">
        <v>1</v>
      </c>
      <c r="AY12" s="8"/>
    </row>
    <row r="13" spans="1:51">
      <c r="A13" s="31"/>
      <c r="B13" s="31"/>
      <c r="C13" s="10">
        <v>116</v>
      </c>
      <c r="D13" s="10">
        <v>27</v>
      </c>
      <c r="E13" s="10">
        <v>38</v>
      </c>
      <c r="F13" s="10">
        <v>24</v>
      </c>
      <c r="G13" s="10">
        <v>27</v>
      </c>
      <c r="H13" s="10">
        <v>8</v>
      </c>
      <c r="I13" s="10">
        <v>17</v>
      </c>
      <c r="J13" s="10">
        <v>14</v>
      </c>
      <c r="K13" s="10">
        <v>31</v>
      </c>
      <c r="L13" s="10">
        <v>28</v>
      </c>
      <c r="M13" s="10">
        <v>34</v>
      </c>
      <c r="N13" s="10">
        <v>66</v>
      </c>
      <c r="O13" s="10">
        <v>12</v>
      </c>
      <c r="P13" s="10">
        <v>8</v>
      </c>
      <c r="Q13" s="10">
        <v>25</v>
      </c>
      <c r="R13" s="10">
        <v>15</v>
      </c>
      <c r="S13" s="10">
        <v>19</v>
      </c>
      <c r="T13" s="10">
        <v>6</v>
      </c>
      <c r="U13" s="10">
        <v>11</v>
      </c>
      <c r="V13" s="10">
        <v>17</v>
      </c>
      <c r="W13" s="10">
        <v>36</v>
      </c>
      <c r="X13" s="10">
        <v>23</v>
      </c>
      <c r="Y13" s="10">
        <v>21</v>
      </c>
      <c r="Z13" s="10">
        <v>7</v>
      </c>
      <c r="AA13" s="10">
        <v>1</v>
      </c>
      <c r="AB13" s="10">
        <v>36</v>
      </c>
      <c r="AC13" s="10">
        <v>11</v>
      </c>
      <c r="AD13" s="10">
        <v>3</v>
      </c>
      <c r="AE13" s="10">
        <v>6</v>
      </c>
      <c r="AF13" s="10">
        <v>11</v>
      </c>
      <c r="AG13" s="10">
        <v>2</v>
      </c>
      <c r="AH13" s="10">
        <v>1</v>
      </c>
      <c r="AI13" s="10">
        <v>2</v>
      </c>
      <c r="AJ13" s="10">
        <v>1</v>
      </c>
      <c r="AK13" s="10">
        <v>33</v>
      </c>
      <c r="AL13" s="10">
        <v>44</v>
      </c>
      <c r="AM13" s="10">
        <v>6</v>
      </c>
      <c r="AN13" s="10">
        <v>34</v>
      </c>
      <c r="AO13" s="10">
        <v>16</v>
      </c>
      <c r="AP13" s="10">
        <v>0</v>
      </c>
      <c r="AQ13" s="10">
        <v>3</v>
      </c>
      <c r="AR13" s="10">
        <v>2</v>
      </c>
      <c r="AS13" s="10">
        <v>22</v>
      </c>
      <c r="AT13" s="10">
        <v>50</v>
      </c>
      <c r="AU13" s="10">
        <v>19</v>
      </c>
      <c r="AV13" s="10">
        <v>2</v>
      </c>
      <c r="AW13" s="10">
        <v>9</v>
      </c>
      <c r="AX13" s="10">
        <v>12</v>
      </c>
      <c r="AY13" s="8"/>
    </row>
    <row r="14" spans="1:51">
      <c r="A14" s="31"/>
      <c r="B14" s="31"/>
      <c r="C14" s="11" t="s">
        <v>97</v>
      </c>
      <c r="D14" s="11" t="s">
        <v>97</v>
      </c>
      <c r="E14" s="11" t="s">
        <v>97</v>
      </c>
      <c r="F14" s="11" t="s">
        <v>97</v>
      </c>
      <c r="G14" s="11" t="s">
        <v>97</v>
      </c>
      <c r="H14" s="11" t="s">
        <v>97</v>
      </c>
      <c r="I14" s="11" t="s">
        <v>97</v>
      </c>
      <c r="J14" s="11" t="s">
        <v>97</v>
      </c>
      <c r="K14" s="11" t="s">
        <v>97</v>
      </c>
      <c r="L14" s="11" t="s">
        <v>97</v>
      </c>
      <c r="M14" s="11" t="s">
        <v>97</v>
      </c>
      <c r="N14" s="11" t="s">
        <v>97</v>
      </c>
      <c r="O14" s="11" t="s">
        <v>97</v>
      </c>
      <c r="P14" s="11" t="s">
        <v>97</v>
      </c>
      <c r="Q14" s="11" t="s">
        <v>97</v>
      </c>
      <c r="R14" s="11" t="s">
        <v>97</v>
      </c>
      <c r="S14" s="11" t="s">
        <v>97</v>
      </c>
      <c r="T14" s="11" t="s">
        <v>97</v>
      </c>
      <c r="U14" s="11" t="s">
        <v>97</v>
      </c>
      <c r="V14" s="11" t="s">
        <v>97</v>
      </c>
      <c r="W14" s="11" t="s">
        <v>97</v>
      </c>
      <c r="X14" s="11" t="s">
        <v>97</v>
      </c>
      <c r="Y14" s="11" t="s">
        <v>97</v>
      </c>
      <c r="Z14" s="11" t="s">
        <v>97</v>
      </c>
      <c r="AA14" s="11" t="s">
        <v>97</v>
      </c>
      <c r="AB14" s="11" t="s">
        <v>97</v>
      </c>
      <c r="AC14" s="11" t="s">
        <v>97</v>
      </c>
      <c r="AD14" s="11" t="s">
        <v>97</v>
      </c>
      <c r="AE14" s="11" t="s">
        <v>97</v>
      </c>
      <c r="AF14" s="11" t="s">
        <v>97</v>
      </c>
      <c r="AG14" s="11" t="s">
        <v>97</v>
      </c>
      <c r="AH14" s="11" t="s">
        <v>97</v>
      </c>
      <c r="AI14" s="11" t="s">
        <v>97</v>
      </c>
      <c r="AJ14" s="11" t="s">
        <v>97</v>
      </c>
      <c r="AK14" s="11" t="s">
        <v>97</v>
      </c>
      <c r="AL14" s="11" t="s">
        <v>97</v>
      </c>
      <c r="AM14" s="11" t="s">
        <v>97</v>
      </c>
      <c r="AN14" s="11" t="s">
        <v>97</v>
      </c>
      <c r="AO14" s="11" t="s">
        <v>97</v>
      </c>
      <c r="AP14" s="11" t="s">
        <v>97</v>
      </c>
      <c r="AQ14" s="11" t="s">
        <v>97</v>
      </c>
      <c r="AR14" s="11" t="s">
        <v>97</v>
      </c>
      <c r="AS14" s="11" t="s">
        <v>97</v>
      </c>
      <c r="AT14" s="11" t="s">
        <v>97</v>
      </c>
      <c r="AU14" s="11" t="s">
        <v>97</v>
      </c>
      <c r="AV14" s="11" t="s">
        <v>97</v>
      </c>
      <c r="AW14" s="11" t="s">
        <v>97</v>
      </c>
      <c r="AX14" s="11" t="s">
        <v>97</v>
      </c>
      <c r="AY14" s="8"/>
    </row>
    <row r="15" spans="1:51" s="17" customFormat="1" ht="15" customHeight="1" thickBot="1">
      <c r="A15" s="33" t="s">
        <v>113</v>
      </c>
      <c r="B15" s="34"/>
      <c r="C15" s="18">
        <v>9.0987227660139105</v>
      </c>
      <c r="D15" s="18">
        <v>18.85994533843429</v>
      </c>
      <c r="E15" s="18">
        <v>15.897503197850551</v>
      </c>
      <c r="F15" s="18">
        <v>20.00401286676469</v>
      </c>
      <c r="G15" s="18">
        <v>18.85994533843429</v>
      </c>
      <c r="H15" s="18" t="s">
        <v>114</v>
      </c>
      <c r="I15" s="18">
        <v>23.76836448785139</v>
      </c>
      <c r="J15" s="18">
        <v>26.191488210155281</v>
      </c>
      <c r="K15" s="18">
        <v>17.601143584430531</v>
      </c>
      <c r="L15" s="18">
        <v>18.520092494258339</v>
      </c>
      <c r="M15" s="18">
        <v>16.806676467351011</v>
      </c>
      <c r="N15" s="18">
        <v>12.062704748703011</v>
      </c>
      <c r="O15" s="18">
        <v>28.290059459433969</v>
      </c>
      <c r="P15" s="18" t="s">
        <v>114</v>
      </c>
      <c r="Q15" s="18">
        <v>19.59984319926826</v>
      </c>
      <c r="R15" s="18">
        <v>25.30337311190863</v>
      </c>
      <c r="S15" s="18">
        <v>22.48260702236891</v>
      </c>
      <c r="T15" s="18" t="s">
        <v>114</v>
      </c>
      <c r="U15" s="18">
        <v>29.548013274685111</v>
      </c>
      <c r="V15" s="18">
        <v>23.76836448785139</v>
      </c>
      <c r="W15" s="18">
        <v>16.333142776539152</v>
      </c>
      <c r="X15" s="18">
        <v>20.434262724585061</v>
      </c>
      <c r="Y15" s="18">
        <v>21.385210673535351</v>
      </c>
      <c r="Z15" s="18" t="s">
        <v>114</v>
      </c>
      <c r="AA15" s="18" t="s">
        <v>114</v>
      </c>
      <c r="AB15" s="18">
        <v>16.333142776539152</v>
      </c>
      <c r="AC15" s="18">
        <v>29.548013274685111</v>
      </c>
      <c r="AD15" s="18" t="s">
        <v>114</v>
      </c>
      <c r="AE15" s="18" t="s">
        <v>114</v>
      </c>
      <c r="AF15" s="18">
        <v>29.548013274685111</v>
      </c>
      <c r="AG15" s="18" t="s">
        <v>114</v>
      </c>
      <c r="AH15" s="18" t="s">
        <v>114</v>
      </c>
      <c r="AI15" s="18" t="s">
        <v>114</v>
      </c>
      <c r="AJ15" s="18" t="s">
        <v>114</v>
      </c>
      <c r="AK15" s="18">
        <v>17.0594283133902</v>
      </c>
      <c r="AL15" s="18">
        <v>14.77384412118392</v>
      </c>
      <c r="AM15" s="18" t="s">
        <v>114</v>
      </c>
      <c r="AN15" s="18">
        <v>16.806676467351011</v>
      </c>
      <c r="AO15" s="18">
        <v>24.499877499612079</v>
      </c>
      <c r="AP15" s="18" t="s">
        <v>114</v>
      </c>
      <c r="AQ15" s="18" t="s">
        <v>114</v>
      </c>
      <c r="AR15" s="18" t="s">
        <v>114</v>
      </c>
      <c r="AS15" s="18">
        <v>20.893523946548999</v>
      </c>
      <c r="AT15" s="18">
        <v>13.859066540805831</v>
      </c>
      <c r="AU15" s="18">
        <v>22.48260702236891</v>
      </c>
      <c r="AV15" s="18" t="s">
        <v>114</v>
      </c>
      <c r="AW15" s="18" t="s">
        <v>114</v>
      </c>
      <c r="AX15" s="18">
        <v>28.290059459433969</v>
      </c>
      <c r="AY15" s="8"/>
    </row>
    <row r="16" spans="1:51" ht="15.75" customHeight="1" thickTop="1">
      <c r="A16" s="13" t="s">
        <v>281</v>
      </c>
      <c r="B16" s="14"/>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row>
    <row r="17" spans="1:1">
      <c r="A17" s="16" t="s">
        <v>115</v>
      </c>
    </row>
  </sheetData>
  <mergeCells count="16">
    <mergeCell ref="AR3:AX3"/>
    <mergeCell ref="V3:AA3"/>
    <mergeCell ref="AB3:AK3"/>
    <mergeCell ref="AV2:AX2"/>
    <mergeCell ref="A2:C2"/>
    <mergeCell ref="A3:B5"/>
    <mergeCell ref="D3:G3"/>
    <mergeCell ref="H3:L3"/>
    <mergeCell ref="M3:N3"/>
    <mergeCell ref="O3:U3"/>
    <mergeCell ref="AL3:AQ3"/>
    <mergeCell ref="B6:B8"/>
    <mergeCell ref="B9:B11"/>
    <mergeCell ref="B12:B14"/>
    <mergeCell ref="A6:A14"/>
    <mergeCell ref="A15:B15"/>
  </mergeCells>
  <hyperlinks>
    <hyperlink ref="A1" location="'TOC'!A1:A1" display="Back to TOC" xr:uid="{00000000-0004-0000-49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AY26"/>
  <sheetViews>
    <sheetView workbookViewId="0">
      <pane xSplit="2" topLeftCell="C1" activePane="topRight" state="frozen"/>
      <selection pane="topRight"/>
    </sheetView>
  </sheetViews>
  <sheetFormatPr baseColWidth="10" defaultColWidth="8.83203125" defaultRowHeight="15"/>
  <cols>
    <col min="1" max="1" width="50" style="19"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7" t="s">
        <v>282</v>
      </c>
      <c r="B2" s="31"/>
      <c r="C2" s="31"/>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6" t="s">
        <v>29</v>
      </c>
      <c r="AW2" s="31"/>
      <c r="AX2" s="31"/>
      <c r="AY2" s="8"/>
    </row>
    <row r="3" spans="1:51" ht="37" customHeight="1">
      <c r="A3" s="38"/>
      <c r="B3" s="31"/>
      <c r="C3" s="20" t="s">
        <v>30</v>
      </c>
      <c r="D3" s="35" t="s">
        <v>31</v>
      </c>
      <c r="E3" s="31"/>
      <c r="F3" s="31"/>
      <c r="G3" s="31"/>
      <c r="H3" s="35" t="s">
        <v>32</v>
      </c>
      <c r="I3" s="31"/>
      <c r="J3" s="31"/>
      <c r="K3" s="31"/>
      <c r="L3" s="31"/>
      <c r="M3" s="35" t="s">
        <v>33</v>
      </c>
      <c r="N3" s="31"/>
      <c r="O3" s="35" t="s">
        <v>34</v>
      </c>
      <c r="P3" s="31"/>
      <c r="Q3" s="31"/>
      <c r="R3" s="31"/>
      <c r="S3" s="31"/>
      <c r="T3" s="31"/>
      <c r="U3" s="31"/>
      <c r="V3" s="35" t="s">
        <v>35</v>
      </c>
      <c r="W3" s="31"/>
      <c r="X3" s="31"/>
      <c r="Y3" s="31"/>
      <c r="Z3" s="31"/>
      <c r="AA3" s="31"/>
      <c r="AB3" s="35" t="s">
        <v>36</v>
      </c>
      <c r="AC3" s="31"/>
      <c r="AD3" s="31"/>
      <c r="AE3" s="31"/>
      <c r="AF3" s="31"/>
      <c r="AG3" s="31"/>
      <c r="AH3" s="31"/>
      <c r="AI3" s="31"/>
      <c r="AJ3" s="31"/>
      <c r="AK3" s="31"/>
      <c r="AL3" s="35" t="s">
        <v>37</v>
      </c>
      <c r="AM3" s="31"/>
      <c r="AN3" s="31"/>
      <c r="AO3" s="31"/>
      <c r="AP3" s="31"/>
      <c r="AQ3" s="31"/>
      <c r="AR3" s="35" t="s">
        <v>38</v>
      </c>
      <c r="AS3" s="31"/>
      <c r="AT3" s="31"/>
      <c r="AU3" s="31"/>
      <c r="AV3" s="31"/>
      <c r="AW3" s="31"/>
      <c r="AX3" s="31"/>
      <c r="AY3" s="8"/>
    </row>
    <row r="4" spans="1:51" ht="16" customHeight="1">
      <c r="A4" s="31"/>
      <c r="B4" s="31"/>
      <c r="C4" s="21" t="s">
        <v>39</v>
      </c>
      <c r="D4" s="21" t="s">
        <v>39</v>
      </c>
      <c r="E4" s="21" t="s">
        <v>40</v>
      </c>
      <c r="F4" s="21" t="s">
        <v>41</v>
      </c>
      <c r="G4" s="21" t="s">
        <v>42</v>
      </c>
      <c r="H4" s="21" t="s">
        <v>39</v>
      </c>
      <c r="I4" s="21" t="s">
        <v>40</v>
      </c>
      <c r="J4" s="21" t="s">
        <v>41</v>
      </c>
      <c r="K4" s="21" t="s">
        <v>42</v>
      </c>
      <c r="L4" s="21" t="s">
        <v>43</v>
      </c>
      <c r="M4" s="21" t="s">
        <v>39</v>
      </c>
      <c r="N4" s="21" t="s">
        <v>40</v>
      </c>
      <c r="O4" s="21" t="s">
        <v>39</v>
      </c>
      <c r="P4" s="21" t="s">
        <v>40</v>
      </c>
      <c r="Q4" s="21" t="s">
        <v>41</v>
      </c>
      <c r="R4" s="21" t="s">
        <v>42</v>
      </c>
      <c r="S4" s="21" t="s">
        <v>43</v>
      </c>
      <c r="T4" s="21" t="s">
        <v>44</v>
      </c>
      <c r="U4" s="21" t="s">
        <v>45</v>
      </c>
      <c r="V4" s="21" t="s">
        <v>39</v>
      </c>
      <c r="W4" s="21" t="s">
        <v>40</v>
      </c>
      <c r="X4" s="21" t="s">
        <v>41</v>
      </c>
      <c r="Y4" s="21" t="s">
        <v>42</v>
      </c>
      <c r="Z4" s="21" t="s">
        <v>43</v>
      </c>
      <c r="AA4" s="21" t="s">
        <v>44</v>
      </c>
      <c r="AB4" s="21" t="s">
        <v>39</v>
      </c>
      <c r="AC4" s="21" t="s">
        <v>40</v>
      </c>
      <c r="AD4" s="21" t="s">
        <v>41</v>
      </c>
      <c r="AE4" s="21" t="s">
        <v>42</v>
      </c>
      <c r="AF4" s="21" t="s">
        <v>43</v>
      </c>
      <c r="AG4" s="21" t="s">
        <v>44</v>
      </c>
      <c r="AH4" s="21" t="s">
        <v>45</v>
      </c>
      <c r="AI4" s="21" t="s">
        <v>46</v>
      </c>
      <c r="AJ4" s="21" t="s">
        <v>47</v>
      </c>
      <c r="AK4" s="21" t="s">
        <v>48</v>
      </c>
      <c r="AL4" s="21" t="s">
        <v>39</v>
      </c>
      <c r="AM4" s="21" t="s">
        <v>40</v>
      </c>
      <c r="AN4" s="21" t="s">
        <v>41</v>
      </c>
      <c r="AO4" s="21" t="s">
        <v>42</v>
      </c>
      <c r="AP4" s="21" t="s">
        <v>43</v>
      </c>
      <c r="AQ4" s="21" t="s">
        <v>44</v>
      </c>
      <c r="AR4" s="21" t="s">
        <v>39</v>
      </c>
      <c r="AS4" s="21" t="s">
        <v>40</v>
      </c>
      <c r="AT4" s="21" t="s">
        <v>41</v>
      </c>
      <c r="AU4" s="21" t="s">
        <v>42</v>
      </c>
      <c r="AV4" s="21" t="s">
        <v>43</v>
      </c>
      <c r="AW4" s="21" t="s">
        <v>44</v>
      </c>
      <c r="AX4" s="21" t="s">
        <v>45</v>
      </c>
      <c r="AY4" s="8"/>
    </row>
    <row r="5" spans="1:51" ht="34.5" customHeight="1">
      <c r="A5" s="31"/>
      <c r="B5" s="31"/>
      <c r="C5" s="20" t="s">
        <v>49</v>
      </c>
      <c r="D5" s="20" t="s">
        <v>50</v>
      </c>
      <c r="E5" s="20" t="s">
        <v>51</v>
      </c>
      <c r="F5" s="20" t="s">
        <v>52</v>
      </c>
      <c r="G5" s="20" t="s">
        <v>53</v>
      </c>
      <c r="H5" s="20" t="s">
        <v>54</v>
      </c>
      <c r="I5" s="20" t="s">
        <v>55</v>
      </c>
      <c r="J5" s="20" t="s">
        <v>56</v>
      </c>
      <c r="K5" s="20" t="s">
        <v>57</v>
      </c>
      <c r="L5" s="20" t="s">
        <v>58</v>
      </c>
      <c r="M5" s="20" t="s">
        <v>59</v>
      </c>
      <c r="N5" s="20" t="s">
        <v>60</v>
      </c>
      <c r="O5" s="20" t="s">
        <v>61</v>
      </c>
      <c r="P5" s="20" t="s">
        <v>62</v>
      </c>
      <c r="Q5" s="20" t="s">
        <v>63</v>
      </c>
      <c r="R5" s="20" t="s">
        <v>64</v>
      </c>
      <c r="S5" s="20" t="s">
        <v>65</v>
      </c>
      <c r="T5" s="20" t="s">
        <v>66</v>
      </c>
      <c r="U5" s="20" t="s">
        <v>67</v>
      </c>
      <c r="V5" s="20" t="s">
        <v>68</v>
      </c>
      <c r="W5" s="20" t="s">
        <v>69</v>
      </c>
      <c r="X5" s="20" t="s">
        <v>70</v>
      </c>
      <c r="Y5" s="20" t="s">
        <v>71</v>
      </c>
      <c r="Z5" s="20" t="s">
        <v>72</v>
      </c>
      <c r="AA5" s="20" t="s">
        <v>73</v>
      </c>
      <c r="AB5" s="20" t="s">
        <v>74</v>
      </c>
      <c r="AC5" s="20" t="s">
        <v>75</v>
      </c>
      <c r="AD5" s="20" t="s">
        <v>76</v>
      </c>
      <c r="AE5" s="20" t="s">
        <v>77</v>
      </c>
      <c r="AF5" s="20" t="s">
        <v>78</v>
      </c>
      <c r="AG5" s="20" t="s">
        <v>79</v>
      </c>
      <c r="AH5" s="20" t="s">
        <v>80</v>
      </c>
      <c r="AI5" s="20" t="s">
        <v>81</v>
      </c>
      <c r="AJ5" s="20" t="s">
        <v>82</v>
      </c>
      <c r="AK5" s="20" t="s">
        <v>83</v>
      </c>
      <c r="AL5" s="20" t="s">
        <v>84</v>
      </c>
      <c r="AM5" s="20" t="s">
        <v>85</v>
      </c>
      <c r="AN5" s="20" t="s">
        <v>86</v>
      </c>
      <c r="AO5" s="20" t="s">
        <v>87</v>
      </c>
      <c r="AP5" s="20" t="s">
        <v>88</v>
      </c>
      <c r="AQ5" s="20" t="s">
        <v>89</v>
      </c>
      <c r="AR5" s="20" t="s">
        <v>90</v>
      </c>
      <c r="AS5" s="20" t="s">
        <v>91</v>
      </c>
      <c r="AT5" s="20" t="s">
        <v>92</v>
      </c>
      <c r="AU5" s="20" t="s">
        <v>93</v>
      </c>
      <c r="AV5" s="20" t="s">
        <v>94</v>
      </c>
      <c r="AW5" s="20" t="s">
        <v>95</v>
      </c>
      <c r="AX5" s="20" t="s">
        <v>96</v>
      </c>
      <c r="AY5" s="8"/>
    </row>
    <row r="6" spans="1:51">
      <c r="A6" s="32" t="s">
        <v>283</v>
      </c>
      <c r="B6" s="30" t="s">
        <v>284</v>
      </c>
      <c r="C6" s="9">
        <v>0.41015995408900002</v>
      </c>
      <c r="D6" s="9">
        <v>0.3676783249783</v>
      </c>
      <c r="E6" s="9">
        <v>0.45614731831330002</v>
      </c>
      <c r="F6" s="9">
        <v>0.3739086454933</v>
      </c>
      <c r="G6" s="9">
        <v>0.43436625089539999</v>
      </c>
      <c r="H6" s="9">
        <v>0.45100862867489999</v>
      </c>
      <c r="I6" s="9">
        <v>0.43145845336540001</v>
      </c>
      <c r="J6" s="9">
        <v>0.35263872718540001</v>
      </c>
      <c r="K6" s="9">
        <v>0.47242177181329997</v>
      </c>
      <c r="L6" s="9">
        <v>0.382516043074</v>
      </c>
      <c r="M6" s="9">
        <v>0.47396353557589999</v>
      </c>
      <c r="N6" s="9">
        <v>0.35207217145120001</v>
      </c>
      <c r="O6" s="9">
        <v>1.608502154883E-2</v>
      </c>
      <c r="P6" s="9">
        <v>0.27479071687509998</v>
      </c>
      <c r="Q6" s="9">
        <v>0.111279493273</v>
      </c>
      <c r="R6" s="9">
        <v>0.37822918095390001</v>
      </c>
      <c r="S6" s="9">
        <v>0.90508642847830001</v>
      </c>
      <c r="T6" s="9">
        <v>0.90535849002039992</v>
      </c>
      <c r="U6" s="9">
        <v>0.93868653562000004</v>
      </c>
      <c r="V6" s="9">
        <v>9.5793731578290003E-3</v>
      </c>
      <c r="W6" s="9">
        <v>0.18188615381539999</v>
      </c>
      <c r="X6" s="9">
        <v>0.53414631074969998</v>
      </c>
      <c r="Y6" s="9">
        <v>0.93919805619810004</v>
      </c>
      <c r="Z6" s="9">
        <v>0.849295751672</v>
      </c>
      <c r="AA6" s="9">
        <v>0.36329112602640001</v>
      </c>
      <c r="AB6" s="9">
        <v>0.27868488047619999</v>
      </c>
      <c r="AC6" s="9">
        <v>0.34639306658489999</v>
      </c>
      <c r="AD6" s="9">
        <v>0.75566291205930003</v>
      </c>
      <c r="AE6" s="9">
        <v>0.30650440933989997</v>
      </c>
      <c r="AF6" s="9">
        <v>0.38474424213000002</v>
      </c>
      <c r="AG6" s="9">
        <v>0.5332531525916</v>
      </c>
      <c r="AH6" s="9">
        <v>0.93051769882680002</v>
      </c>
      <c r="AI6" s="9">
        <v>0.76016561577700004</v>
      </c>
      <c r="AJ6" s="9">
        <v>0.93964002956529991</v>
      </c>
      <c r="AK6" s="9">
        <v>0.60648785509269998</v>
      </c>
      <c r="AL6" s="9">
        <v>0.3960101443581</v>
      </c>
      <c r="AM6" s="9">
        <v>0.43119920495160002</v>
      </c>
      <c r="AN6" s="9">
        <v>0.48724861652540002</v>
      </c>
      <c r="AO6" s="9">
        <v>0.35154873740390002</v>
      </c>
      <c r="AP6" s="9">
        <v>0</v>
      </c>
      <c r="AQ6" s="9">
        <v>0.46308993460010001</v>
      </c>
      <c r="AR6" s="9">
        <v>0.35960563288190001</v>
      </c>
      <c r="AS6" s="9">
        <v>0.44860850775650002</v>
      </c>
      <c r="AT6" s="9">
        <v>0.50571550086939998</v>
      </c>
      <c r="AU6" s="9">
        <v>0.36211489886429998</v>
      </c>
      <c r="AV6" s="9">
        <v>0.24759575227790001</v>
      </c>
      <c r="AW6" s="9">
        <v>0.4752713642386</v>
      </c>
      <c r="AX6" s="9">
        <v>0.20550736363739999</v>
      </c>
      <c r="AY6" s="8"/>
    </row>
    <row r="7" spans="1:51">
      <c r="A7" s="31"/>
      <c r="B7" s="31"/>
      <c r="C7" s="10">
        <v>457</v>
      </c>
      <c r="D7" s="10">
        <v>86</v>
      </c>
      <c r="E7" s="10">
        <v>133</v>
      </c>
      <c r="F7" s="10">
        <v>111</v>
      </c>
      <c r="G7" s="10">
        <v>127</v>
      </c>
      <c r="H7" s="10">
        <v>48</v>
      </c>
      <c r="I7" s="10">
        <v>78</v>
      </c>
      <c r="J7" s="10">
        <v>55</v>
      </c>
      <c r="K7" s="10">
        <v>119</v>
      </c>
      <c r="L7" s="10">
        <v>130</v>
      </c>
      <c r="M7" s="10">
        <v>202</v>
      </c>
      <c r="N7" s="10">
        <v>231</v>
      </c>
      <c r="O7" s="10">
        <v>6</v>
      </c>
      <c r="P7" s="10">
        <v>26</v>
      </c>
      <c r="Q7" s="10">
        <v>22</v>
      </c>
      <c r="R7" s="10">
        <v>64</v>
      </c>
      <c r="S7" s="10">
        <v>121</v>
      </c>
      <c r="T7" s="10">
        <v>46</v>
      </c>
      <c r="U7" s="10">
        <v>124</v>
      </c>
      <c r="V7" s="10">
        <v>3</v>
      </c>
      <c r="W7" s="10">
        <v>60</v>
      </c>
      <c r="X7" s="10">
        <v>112</v>
      </c>
      <c r="Y7" s="10">
        <v>188</v>
      </c>
      <c r="Z7" s="10">
        <v>72</v>
      </c>
      <c r="AA7" s="10">
        <v>3</v>
      </c>
      <c r="AB7" s="10">
        <v>122</v>
      </c>
      <c r="AC7" s="10">
        <v>37</v>
      </c>
      <c r="AD7" s="10">
        <v>11</v>
      </c>
      <c r="AE7" s="10">
        <v>18</v>
      </c>
      <c r="AF7" s="10">
        <v>44</v>
      </c>
      <c r="AG7" s="10">
        <v>14</v>
      </c>
      <c r="AH7" s="10">
        <v>4</v>
      </c>
      <c r="AI7" s="10">
        <v>11</v>
      </c>
      <c r="AJ7" s="10">
        <v>3</v>
      </c>
      <c r="AK7" s="10">
        <v>179</v>
      </c>
      <c r="AL7" s="10">
        <v>170</v>
      </c>
      <c r="AM7" s="10">
        <v>17</v>
      </c>
      <c r="AN7" s="10">
        <v>150</v>
      </c>
      <c r="AO7" s="10">
        <v>89</v>
      </c>
      <c r="AP7" s="10">
        <v>0</v>
      </c>
      <c r="AQ7" s="10">
        <v>12</v>
      </c>
      <c r="AR7" s="10">
        <v>9</v>
      </c>
      <c r="AS7" s="10">
        <v>81</v>
      </c>
      <c r="AT7" s="10">
        <v>203</v>
      </c>
      <c r="AU7" s="10">
        <v>87</v>
      </c>
      <c r="AV7" s="10">
        <v>19</v>
      </c>
      <c r="AW7" s="10">
        <v>34</v>
      </c>
      <c r="AX7" s="10">
        <v>24</v>
      </c>
      <c r="AY7" s="8"/>
    </row>
    <row r="8" spans="1:51">
      <c r="A8" s="31"/>
      <c r="B8" s="31"/>
      <c r="C8" s="11" t="s">
        <v>97</v>
      </c>
      <c r="D8" s="11"/>
      <c r="E8" s="11"/>
      <c r="F8" s="11"/>
      <c r="G8" s="11"/>
      <c r="H8" s="11"/>
      <c r="I8" s="11"/>
      <c r="J8" s="11"/>
      <c r="K8" s="11"/>
      <c r="L8" s="11"/>
      <c r="M8" s="12" t="s">
        <v>106</v>
      </c>
      <c r="N8" s="11"/>
      <c r="O8" s="11"/>
      <c r="P8" s="12" t="s">
        <v>119</v>
      </c>
      <c r="Q8" s="12" t="s">
        <v>119</v>
      </c>
      <c r="R8" s="12" t="s">
        <v>149</v>
      </c>
      <c r="S8" s="12" t="s">
        <v>108</v>
      </c>
      <c r="T8" s="12" t="s">
        <v>164</v>
      </c>
      <c r="U8" s="12" t="s">
        <v>108</v>
      </c>
      <c r="V8" s="11"/>
      <c r="W8" s="12" t="s">
        <v>119</v>
      </c>
      <c r="X8" s="12" t="s">
        <v>110</v>
      </c>
      <c r="Y8" s="12" t="s">
        <v>138</v>
      </c>
      <c r="Z8" s="12" t="s">
        <v>165</v>
      </c>
      <c r="AA8" s="12" t="s">
        <v>119</v>
      </c>
      <c r="AB8" s="11"/>
      <c r="AC8" s="11"/>
      <c r="AD8" s="12" t="s">
        <v>99</v>
      </c>
      <c r="AE8" s="11"/>
      <c r="AF8" s="11"/>
      <c r="AG8" s="11"/>
      <c r="AH8" s="12" t="s">
        <v>201</v>
      </c>
      <c r="AI8" s="12" t="s">
        <v>99</v>
      </c>
      <c r="AJ8" s="12" t="s">
        <v>139</v>
      </c>
      <c r="AK8" s="12" t="s">
        <v>153</v>
      </c>
      <c r="AL8" s="11"/>
      <c r="AM8" s="11"/>
      <c r="AN8" s="11"/>
      <c r="AO8" s="11"/>
      <c r="AP8" s="11"/>
      <c r="AQ8" s="11"/>
      <c r="AR8" s="11"/>
      <c r="AS8" s="12" t="s">
        <v>141</v>
      </c>
      <c r="AT8" s="12" t="s">
        <v>144</v>
      </c>
      <c r="AU8" s="11"/>
      <c r="AV8" s="11"/>
      <c r="AW8" s="11"/>
      <c r="AX8" s="11"/>
      <c r="AY8" s="8"/>
    </row>
    <row r="9" spans="1:51">
      <c r="A9" s="31"/>
      <c r="B9" s="30" t="s">
        <v>285</v>
      </c>
      <c r="C9" s="9">
        <v>0.4419055147132</v>
      </c>
      <c r="D9" s="9">
        <v>0.48340833383510001</v>
      </c>
      <c r="E9" s="9">
        <v>0.42121155977219998</v>
      </c>
      <c r="F9" s="9">
        <v>0.48652652914479999</v>
      </c>
      <c r="G9" s="9">
        <v>0.38292148731710002</v>
      </c>
      <c r="H9" s="9">
        <v>0.240811099256</v>
      </c>
      <c r="I9" s="9">
        <v>0.36183590207310001</v>
      </c>
      <c r="J9" s="9">
        <v>0.52794261334710002</v>
      </c>
      <c r="K9" s="9">
        <v>0.44526450090629999</v>
      </c>
      <c r="L9" s="9">
        <v>0.53486560043639997</v>
      </c>
      <c r="M9" s="9">
        <v>0.36869949624489989</v>
      </c>
      <c r="N9" s="9">
        <v>0.50640955793870002</v>
      </c>
      <c r="O9" s="9">
        <v>0.93088616087179998</v>
      </c>
      <c r="P9" s="9">
        <v>0.55453363499559993</v>
      </c>
      <c r="Q9" s="9">
        <v>0.67672343261970003</v>
      </c>
      <c r="R9" s="9">
        <v>0.27518680396529999</v>
      </c>
      <c r="S9" s="9">
        <v>7.0892580058679999E-3</v>
      </c>
      <c r="T9" s="9">
        <v>0</v>
      </c>
      <c r="U9" s="9">
        <v>0</v>
      </c>
      <c r="V9" s="9">
        <v>0.90243698559980001</v>
      </c>
      <c r="W9" s="9">
        <v>0.63850732854539993</v>
      </c>
      <c r="X9" s="9">
        <v>0.1913323176308</v>
      </c>
      <c r="Y9" s="9">
        <v>9.4094568572199999E-3</v>
      </c>
      <c r="Z9" s="9">
        <v>0</v>
      </c>
      <c r="AA9" s="9">
        <v>0.36730996417200001</v>
      </c>
      <c r="AB9" s="9">
        <v>0.52797056744860005</v>
      </c>
      <c r="AC9" s="9">
        <v>0.58074013144290004</v>
      </c>
      <c r="AD9" s="9">
        <v>0.2443370879407</v>
      </c>
      <c r="AE9" s="9">
        <v>0.5967353186387</v>
      </c>
      <c r="AF9" s="9">
        <v>0.53421890435420005</v>
      </c>
      <c r="AG9" s="9">
        <v>0.4397346844685</v>
      </c>
      <c r="AH9" s="9">
        <v>6.9482301173199992E-2</v>
      </c>
      <c r="AI9" s="9">
        <v>0.1551238321008</v>
      </c>
      <c r="AJ9" s="9">
        <v>6.0359970434730001E-2</v>
      </c>
      <c r="AK9" s="9">
        <v>0.2170512154442</v>
      </c>
      <c r="AL9" s="9">
        <v>0.43651174206370003</v>
      </c>
      <c r="AM9" s="9">
        <v>0.45562014779420001</v>
      </c>
      <c r="AN9" s="9">
        <v>0.38725976911120003</v>
      </c>
      <c r="AO9" s="9">
        <v>0.49484559501530001</v>
      </c>
      <c r="AP9" s="9">
        <v>0.36409871318089998</v>
      </c>
      <c r="AQ9" s="9">
        <v>0.38955932288470002</v>
      </c>
      <c r="AR9" s="9">
        <v>0.1086068885902</v>
      </c>
      <c r="AS9" s="9">
        <v>0.39407361438339999</v>
      </c>
      <c r="AT9" s="9">
        <v>0.33409633216340001</v>
      </c>
      <c r="AU9" s="9">
        <v>0.48606879462309999</v>
      </c>
      <c r="AV9" s="9">
        <v>0.63927604829539997</v>
      </c>
      <c r="AW9" s="9">
        <v>0.41959716762350002</v>
      </c>
      <c r="AX9" s="9">
        <v>0.7377116099173</v>
      </c>
      <c r="AY9" s="8"/>
    </row>
    <row r="10" spans="1:51">
      <c r="A10" s="31"/>
      <c r="B10" s="31"/>
      <c r="C10" s="10">
        <v>482</v>
      </c>
      <c r="D10" s="10">
        <v>117</v>
      </c>
      <c r="E10" s="10">
        <v>125</v>
      </c>
      <c r="F10" s="10">
        <v>128</v>
      </c>
      <c r="G10" s="10">
        <v>112</v>
      </c>
      <c r="H10" s="10">
        <v>23</v>
      </c>
      <c r="I10" s="10">
        <v>60</v>
      </c>
      <c r="J10" s="10">
        <v>81</v>
      </c>
      <c r="K10" s="10">
        <v>109</v>
      </c>
      <c r="L10" s="10">
        <v>162</v>
      </c>
      <c r="M10" s="10">
        <v>144</v>
      </c>
      <c r="N10" s="10">
        <v>305</v>
      </c>
      <c r="O10" s="10">
        <v>229</v>
      </c>
      <c r="P10" s="10">
        <v>52</v>
      </c>
      <c r="Q10" s="10">
        <v>96</v>
      </c>
      <c r="R10" s="10">
        <v>51</v>
      </c>
      <c r="S10" s="10">
        <v>1</v>
      </c>
      <c r="T10" s="10">
        <v>0</v>
      </c>
      <c r="U10" s="10">
        <v>0</v>
      </c>
      <c r="V10" s="10">
        <v>212</v>
      </c>
      <c r="W10" s="10">
        <v>195</v>
      </c>
      <c r="X10" s="10">
        <v>40</v>
      </c>
      <c r="Y10" s="10">
        <v>3</v>
      </c>
      <c r="Z10" s="10">
        <v>0</v>
      </c>
      <c r="AA10" s="10">
        <v>5</v>
      </c>
      <c r="AB10" s="10">
        <v>252</v>
      </c>
      <c r="AC10" s="10">
        <v>58</v>
      </c>
      <c r="AD10" s="10">
        <v>5</v>
      </c>
      <c r="AE10" s="10">
        <v>21</v>
      </c>
      <c r="AF10" s="10">
        <v>37</v>
      </c>
      <c r="AG10" s="10">
        <v>13</v>
      </c>
      <c r="AH10" s="10">
        <v>1</v>
      </c>
      <c r="AI10" s="10">
        <v>2</v>
      </c>
      <c r="AJ10" s="10">
        <v>1</v>
      </c>
      <c r="AK10" s="10">
        <v>70</v>
      </c>
      <c r="AL10" s="10">
        <v>170</v>
      </c>
      <c r="AM10" s="10">
        <v>23</v>
      </c>
      <c r="AN10" s="10">
        <v>117</v>
      </c>
      <c r="AO10" s="10">
        <v>128</v>
      </c>
      <c r="AP10" s="10">
        <v>1</v>
      </c>
      <c r="AQ10" s="10">
        <v>13</v>
      </c>
      <c r="AR10" s="10">
        <v>4</v>
      </c>
      <c r="AS10" s="10">
        <v>86</v>
      </c>
      <c r="AT10" s="10">
        <v>139</v>
      </c>
      <c r="AU10" s="10">
        <v>106</v>
      </c>
      <c r="AV10" s="10">
        <v>45</v>
      </c>
      <c r="AW10" s="10">
        <v>42</v>
      </c>
      <c r="AX10" s="10">
        <v>60</v>
      </c>
      <c r="AY10" s="8"/>
    </row>
    <row r="11" spans="1:51">
      <c r="A11" s="31"/>
      <c r="B11" s="31"/>
      <c r="C11" s="11" t="s">
        <v>97</v>
      </c>
      <c r="D11" s="11"/>
      <c r="E11" s="11"/>
      <c r="F11" s="11"/>
      <c r="G11" s="11"/>
      <c r="H11" s="11"/>
      <c r="I11" s="11"/>
      <c r="J11" s="12" t="s">
        <v>99</v>
      </c>
      <c r="K11" s="12" t="s">
        <v>99</v>
      </c>
      <c r="L11" s="12" t="s">
        <v>153</v>
      </c>
      <c r="M11" s="11"/>
      <c r="N11" s="12" t="s">
        <v>119</v>
      </c>
      <c r="O11" s="12" t="s">
        <v>122</v>
      </c>
      <c r="P11" s="12" t="s">
        <v>167</v>
      </c>
      <c r="Q11" s="12" t="s">
        <v>100</v>
      </c>
      <c r="R11" s="12" t="s">
        <v>174</v>
      </c>
      <c r="S11" s="11"/>
      <c r="T11" s="11"/>
      <c r="U11" s="11"/>
      <c r="V11" s="12" t="s">
        <v>124</v>
      </c>
      <c r="W11" s="12" t="s">
        <v>102</v>
      </c>
      <c r="X11" s="12" t="s">
        <v>125</v>
      </c>
      <c r="Y11" s="11"/>
      <c r="Z11" s="11"/>
      <c r="AA11" s="12" t="s">
        <v>126</v>
      </c>
      <c r="AB11" s="12" t="s">
        <v>105</v>
      </c>
      <c r="AC11" s="12" t="s">
        <v>105</v>
      </c>
      <c r="AD11" s="11"/>
      <c r="AE11" s="12" t="s">
        <v>105</v>
      </c>
      <c r="AF11" s="12" t="s">
        <v>105</v>
      </c>
      <c r="AG11" s="11"/>
      <c r="AH11" s="11"/>
      <c r="AI11" s="11"/>
      <c r="AJ11" s="11"/>
      <c r="AK11" s="11"/>
      <c r="AL11" s="11"/>
      <c r="AM11" s="11"/>
      <c r="AN11" s="11"/>
      <c r="AO11" s="11"/>
      <c r="AP11" s="11"/>
      <c r="AQ11" s="11"/>
      <c r="AR11" s="11"/>
      <c r="AS11" s="11"/>
      <c r="AT11" s="11"/>
      <c r="AU11" s="12" t="s">
        <v>99</v>
      </c>
      <c r="AV11" s="12" t="s">
        <v>109</v>
      </c>
      <c r="AW11" s="11"/>
      <c r="AX11" s="12" t="s">
        <v>129</v>
      </c>
      <c r="AY11" s="8"/>
    </row>
    <row r="12" spans="1:51">
      <c r="A12" s="31"/>
      <c r="B12" s="30" t="s">
        <v>286</v>
      </c>
      <c r="C12" s="9">
        <v>8.4582341462030003E-2</v>
      </c>
      <c r="D12" s="9">
        <v>9.5245217104169999E-2</v>
      </c>
      <c r="E12" s="9">
        <v>7.8265637801950005E-2</v>
      </c>
      <c r="F12" s="9">
        <v>6.5089705546859999E-2</v>
      </c>
      <c r="G12" s="9">
        <v>0.10181886788739999</v>
      </c>
      <c r="H12" s="9">
        <v>0.19456224412379999</v>
      </c>
      <c r="I12" s="9">
        <v>0.14045196757780001</v>
      </c>
      <c r="J12" s="9">
        <v>6.143486931218E-2</v>
      </c>
      <c r="K12" s="9">
        <v>5.6266729548900003E-2</v>
      </c>
      <c r="L12" s="9">
        <v>2.3708765756930001E-2</v>
      </c>
      <c r="M12" s="9">
        <v>8.0797729600549997E-2</v>
      </c>
      <c r="N12" s="9">
        <v>8.9176599278380009E-2</v>
      </c>
      <c r="O12" s="9">
        <v>2.2265922047589998E-2</v>
      </c>
      <c r="P12" s="9">
        <v>9.4525995772090005E-2</v>
      </c>
      <c r="Q12" s="9">
        <v>0.16679192101609999</v>
      </c>
      <c r="R12" s="9">
        <v>0.22180219695</v>
      </c>
      <c r="S12" s="9">
        <v>6.3789852294880003E-2</v>
      </c>
      <c r="T12" s="9">
        <v>0</v>
      </c>
      <c r="U12" s="9">
        <v>2.3194473839519999E-2</v>
      </c>
      <c r="V12" s="9">
        <v>4.6529529832459997E-2</v>
      </c>
      <c r="W12" s="9">
        <v>0.1013892428116</v>
      </c>
      <c r="X12" s="9">
        <v>0.1759414521579</v>
      </c>
      <c r="Y12" s="9">
        <v>2.5327151650520002E-2</v>
      </c>
      <c r="Z12" s="9">
        <v>7.0928146172180004E-2</v>
      </c>
      <c r="AA12" s="9">
        <v>0.22080878149040001</v>
      </c>
      <c r="AB12" s="9">
        <v>9.6209248330340003E-2</v>
      </c>
      <c r="AC12" s="9">
        <v>5.8238812579169998E-2</v>
      </c>
      <c r="AD12" s="9">
        <v>0</v>
      </c>
      <c r="AE12" s="9">
        <v>6.446937368460999E-2</v>
      </c>
      <c r="AF12" s="9">
        <v>2.1646824423400001E-2</v>
      </c>
      <c r="AG12" s="9">
        <v>2.7012162939930001E-2</v>
      </c>
      <c r="AH12" s="9">
        <v>0</v>
      </c>
      <c r="AI12" s="9">
        <v>8.4710552122179997E-2</v>
      </c>
      <c r="AJ12" s="9">
        <v>0</v>
      </c>
      <c r="AK12" s="9">
        <v>0.12522480237360001</v>
      </c>
      <c r="AL12" s="9">
        <v>9.8686000924009989E-2</v>
      </c>
      <c r="AM12" s="9">
        <v>9.5670251008529994E-2</v>
      </c>
      <c r="AN12" s="9">
        <v>4.8443551060360003E-2</v>
      </c>
      <c r="AO12" s="9">
        <v>0.10360557921870001</v>
      </c>
      <c r="AP12" s="9">
        <v>0.63590128681910008</v>
      </c>
      <c r="AQ12" s="9">
        <v>0.12938093771949999</v>
      </c>
      <c r="AR12" s="9">
        <v>0.31638596415409997</v>
      </c>
      <c r="AS12" s="9">
        <v>9.480649777979E-2</v>
      </c>
      <c r="AT12" s="9">
        <v>7.6255786361100003E-2</v>
      </c>
      <c r="AU12" s="9">
        <v>0.1033589979298</v>
      </c>
      <c r="AV12" s="9">
        <v>5.9458572691790001E-2</v>
      </c>
      <c r="AW12" s="9">
        <v>7.9577163492710004E-2</v>
      </c>
      <c r="AX12" s="9">
        <v>2.6041075545079999E-2</v>
      </c>
      <c r="AY12" s="8"/>
    </row>
    <row r="13" spans="1:51">
      <c r="A13" s="31"/>
      <c r="B13" s="31"/>
      <c r="C13" s="10">
        <v>84</v>
      </c>
      <c r="D13" s="10">
        <v>27</v>
      </c>
      <c r="E13" s="10">
        <v>21</v>
      </c>
      <c r="F13" s="10">
        <v>16</v>
      </c>
      <c r="G13" s="10">
        <v>20</v>
      </c>
      <c r="H13" s="10">
        <v>17</v>
      </c>
      <c r="I13" s="10">
        <v>28</v>
      </c>
      <c r="J13" s="10">
        <v>15</v>
      </c>
      <c r="K13" s="10">
        <v>11</v>
      </c>
      <c r="L13" s="10">
        <v>11</v>
      </c>
      <c r="M13" s="10">
        <v>25</v>
      </c>
      <c r="N13" s="10">
        <v>54</v>
      </c>
      <c r="O13" s="10">
        <v>8</v>
      </c>
      <c r="P13" s="10">
        <v>11</v>
      </c>
      <c r="Q13" s="10">
        <v>20</v>
      </c>
      <c r="R13" s="10">
        <v>29</v>
      </c>
      <c r="S13" s="10">
        <v>5</v>
      </c>
      <c r="T13" s="10">
        <v>0</v>
      </c>
      <c r="U13" s="10">
        <v>2</v>
      </c>
      <c r="V13" s="10">
        <v>13</v>
      </c>
      <c r="W13" s="10">
        <v>30</v>
      </c>
      <c r="X13" s="10">
        <v>29</v>
      </c>
      <c r="Y13" s="10">
        <v>6</v>
      </c>
      <c r="Z13" s="10">
        <v>3</v>
      </c>
      <c r="AA13" s="10">
        <v>2</v>
      </c>
      <c r="AB13" s="10">
        <v>46</v>
      </c>
      <c r="AC13" s="10">
        <v>6</v>
      </c>
      <c r="AD13" s="10">
        <v>0</v>
      </c>
      <c r="AE13" s="10">
        <v>2</v>
      </c>
      <c r="AF13" s="10">
        <v>3</v>
      </c>
      <c r="AG13" s="10">
        <v>1</v>
      </c>
      <c r="AH13" s="10">
        <v>0</v>
      </c>
      <c r="AI13" s="10">
        <v>1</v>
      </c>
      <c r="AJ13" s="10">
        <v>0</v>
      </c>
      <c r="AK13" s="10">
        <v>25</v>
      </c>
      <c r="AL13" s="10">
        <v>40</v>
      </c>
      <c r="AM13" s="10">
        <v>2</v>
      </c>
      <c r="AN13" s="10">
        <v>20</v>
      </c>
      <c r="AO13" s="10">
        <v>16</v>
      </c>
      <c r="AP13" s="10">
        <v>1</v>
      </c>
      <c r="AQ13" s="10">
        <v>4</v>
      </c>
      <c r="AR13" s="10">
        <v>5</v>
      </c>
      <c r="AS13" s="10">
        <v>24</v>
      </c>
      <c r="AT13" s="10">
        <v>19</v>
      </c>
      <c r="AU13" s="10">
        <v>19</v>
      </c>
      <c r="AV13" s="10">
        <v>5</v>
      </c>
      <c r="AW13" s="10">
        <v>8</v>
      </c>
      <c r="AX13" s="10">
        <v>4</v>
      </c>
      <c r="AY13" s="8"/>
    </row>
    <row r="14" spans="1:51">
      <c r="A14" s="31"/>
      <c r="B14" s="31"/>
      <c r="C14" s="11" t="s">
        <v>97</v>
      </c>
      <c r="D14" s="11"/>
      <c r="E14" s="11"/>
      <c r="F14" s="11"/>
      <c r="G14" s="11"/>
      <c r="H14" s="12" t="s">
        <v>156</v>
      </c>
      <c r="I14" s="12" t="s">
        <v>101</v>
      </c>
      <c r="J14" s="11"/>
      <c r="K14" s="11"/>
      <c r="L14" s="11"/>
      <c r="M14" s="11"/>
      <c r="N14" s="11"/>
      <c r="O14" s="11"/>
      <c r="P14" s="11"/>
      <c r="Q14" s="12" t="s">
        <v>119</v>
      </c>
      <c r="R14" s="12" t="s">
        <v>287</v>
      </c>
      <c r="S14" s="11"/>
      <c r="T14" s="11"/>
      <c r="U14" s="11"/>
      <c r="V14" s="11"/>
      <c r="W14" s="12" t="s">
        <v>131</v>
      </c>
      <c r="X14" s="12" t="s">
        <v>288</v>
      </c>
      <c r="Y14" s="11"/>
      <c r="Z14" s="11"/>
      <c r="AA14" s="12" t="s">
        <v>131</v>
      </c>
      <c r="AB14" s="11"/>
      <c r="AC14" s="11"/>
      <c r="AD14" s="11"/>
      <c r="AE14" s="11"/>
      <c r="AF14" s="11"/>
      <c r="AG14" s="11"/>
      <c r="AH14" s="11"/>
      <c r="AI14" s="11"/>
      <c r="AJ14" s="11"/>
      <c r="AK14" s="11"/>
      <c r="AL14" s="11"/>
      <c r="AM14" s="11"/>
      <c r="AN14" s="11"/>
      <c r="AO14" s="11"/>
      <c r="AP14" s="12" t="s">
        <v>118</v>
      </c>
      <c r="AQ14" s="11"/>
      <c r="AR14" s="12" t="s">
        <v>141</v>
      </c>
      <c r="AS14" s="11"/>
      <c r="AT14" s="11"/>
      <c r="AU14" s="11"/>
      <c r="AV14" s="11"/>
      <c r="AW14" s="11"/>
      <c r="AX14" s="11"/>
      <c r="AY14" s="8"/>
    </row>
    <row r="15" spans="1:51">
      <c r="A15" s="31"/>
      <c r="B15" s="30" t="s">
        <v>289</v>
      </c>
      <c r="C15" s="9">
        <v>1.488904724263E-2</v>
      </c>
      <c r="D15" s="9">
        <v>2.28235266944E-2</v>
      </c>
      <c r="E15" s="9">
        <v>1.4508070026490001E-2</v>
      </c>
      <c r="F15" s="9">
        <v>9.3896256448370002E-3</v>
      </c>
      <c r="G15" s="9">
        <v>1.396648389141E-2</v>
      </c>
      <c r="H15" s="9">
        <v>2.579415437641E-2</v>
      </c>
      <c r="I15" s="9">
        <v>0</v>
      </c>
      <c r="J15" s="9">
        <v>2.494832543176E-2</v>
      </c>
      <c r="K15" s="9">
        <v>4.1842962521260003E-3</v>
      </c>
      <c r="L15" s="9">
        <v>2.371427475649E-2</v>
      </c>
      <c r="M15" s="9">
        <v>1.539699906289E-2</v>
      </c>
      <c r="N15" s="9">
        <v>1.60850214532E-2</v>
      </c>
      <c r="O15" s="9">
        <v>0</v>
      </c>
      <c r="P15" s="9">
        <v>2.480691261427E-2</v>
      </c>
      <c r="Q15" s="9">
        <v>3.304801653535E-3</v>
      </c>
      <c r="R15" s="9">
        <v>4.0365858171400003E-2</v>
      </c>
      <c r="S15" s="9">
        <v>1.6313606644390001E-2</v>
      </c>
      <c r="T15" s="9">
        <v>0</v>
      </c>
      <c r="U15" s="9">
        <v>3.323792221006E-2</v>
      </c>
      <c r="V15" s="9">
        <v>1.038167934354E-2</v>
      </c>
      <c r="W15" s="9">
        <v>4.371686825875E-3</v>
      </c>
      <c r="X15" s="9">
        <v>3.0137983373859999E-2</v>
      </c>
      <c r="Y15" s="9">
        <v>0</v>
      </c>
      <c r="Z15" s="9">
        <v>7.9776102155799999E-2</v>
      </c>
      <c r="AA15" s="9">
        <v>0</v>
      </c>
      <c r="AB15" s="9">
        <v>6.596431202791E-3</v>
      </c>
      <c r="AC15" s="9">
        <v>0</v>
      </c>
      <c r="AD15" s="9">
        <v>0</v>
      </c>
      <c r="AE15" s="9">
        <v>0</v>
      </c>
      <c r="AF15" s="9">
        <v>2.6689119506210002E-2</v>
      </c>
      <c r="AG15" s="9">
        <v>0</v>
      </c>
      <c r="AH15" s="9">
        <v>0</v>
      </c>
      <c r="AI15" s="9">
        <v>0</v>
      </c>
      <c r="AJ15" s="9">
        <v>0</v>
      </c>
      <c r="AK15" s="9">
        <v>3.7900568025680002E-2</v>
      </c>
      <c r="AL15" s="9">
        <v>2.7690739884049999E-2</v>
      </c>
      <c r="AM15" s="9">
        <v>0</v>
      </c>
      <c r="AN15" s="9">
        <v>8.8064312103880004E-3</v>
      </c>
      <c r="AO15" s="9">
        <v>7.4807555148439994E-3</v>
      </c>
      <c r="AP15" s="9">
        <v>0</v>
      </c>
      <c r="AQ15" s="9">
        <v>0</v>
      </c>
      <c r="AR15" s="9">
        <v>3.7982486198229998E-2</v>
      </c>
      <c r="AS15" s="9">
        <v>4.0344462058079997E-2</v>
      </c>
      <c r="AT15" s="9">
        <v>1.70296612085E-2</v>
      </c>
      <c r="AU15" s="9">
        <v>2.8691007334680002E-3</v>
      </c>
      <c r="AV15" s="9">
        <v>1.011693269071E-2</v>
      </c>
      <c r="AW15" s="9">
        <v>0</v>
      </c>
      <c r="AX15" s="9">
        <v>3.4586695295309999E-3</v>
      </c>
      <c r="AY15" s="8"/>
    </row>
    <row r="16" spans="1:51">
      <c r="A16" s="31"/>
      <c r="B16" s="31"/>
      <c r="C16" s="10">
        <v>10</v>
      </c>
      <c r="D16" s="10">
        <v>2</v>
      </c>
      <c r="E16" s="10">
        <v>4</v>
      </c>
      <c r="F16" s="10">
        <v>2</v>
      </c>
      <c r="G16" s="10">
        <v>2</v>
      </c>
      <c r="H16" s="10">
        <v>1</v>
      </c>
      <c r="I16" s="10">
        <v>0</v>
      </c>
      <c r="J16" s="10">
        <v>3</v>
      </c>
      <c r="K16" s="10">
        <v>1</v>
      </c>
      <c r="L16" s="10">
        <v>5</v>
      </c>
      <c r="M16" s="10">
        <v>3</v>
      </c>
      <c r="N16" s="10">
        <v>7</v>
      </c>
      <c r="O16" s="10">
        <v>0</v>
      </c>
      <c r="P16" s="10">
        <v>4</v>
      </c>
      <c r="Q16" s="10">
        <v>1</v>
      </c>
      <c r="R16" s="10">
        <v>3</v>
      </c>
      <c r="S16" s="10">
        <v>1</v>
      </c>
      <c r="T16" s="10">
        <v>0</v>
      </c>
      <c r="U16" s="10">
        <v>1</v>
      </c>
      <c r="V16" s="10">
        <v>4</v>
      </c>
      <c r="W16" s="10">
        <v>2</v>
      </c>
      <c r="X16" s="10">
        <v>2</v>
      </c>
      <c r="Y16" s="10">
        <v>0</v>
      </c>
      <c r="Z16" s="10">
        <v>2</v>
      </c>
      <c r="AA16" s="10">
        <v>0</v>
      </c>
      <c r="AB16" s="10">
        <v>5</v>
      </c>
      <c r="AC16" s="10">
        <v>0</v>
      </c>
      <c r="AD16" s="10">
        <v>0</v>
      </c>
      <c r="AE16" s="10">
        <v>0</v>
      </c>
      <c r="AF16" s="10">
        <v>1</v>
      </c>
      <c r="AG16" s="10">
        <v>0</v>
      </c>
      <c r="AH16" s="10">
        <v>0</v>
      </c>
      <c r="AI16" s="10">
        <v>0</v>
      </c>
      <c r="AJ16" s="10">
        <v>0</v>
      </c>
      <c r="AK16" s="10">
        <v>4</v>
      </c>
      <c r="AL16" s="10">
        <v>5</v>
      </c>
      <c r="AM16" s="10">
        <v>0</v>
      </c>
      <c r="AN16" s="10">
        <v>4</v>
      </c>
      <c r="AO16" s="10">
        <v>1</v>
      </c>
      <c r="AP16" s="10">
        <v>0</v>
      </c>
      <c r="AQ16" s="10">
        <v>0</v>
      </c>
      <c r="AR16" s="10">
        <v>1</v>
      </c>
      <c r="AS16" s="10">
        <v>2</v>
      </c>
      <c r="AT16" s="10">
        <v>4</v>
      </c>
      <c r="AU16" s="10">
        <v>1</v>
      </c>
      <c r="AV16" s="10">
        <v>1</v>
      </c>
      <c r="AW16" s="10">
        <v>0</v>
      </c>
      <c r="AX16" s="10">
        <v>1</v>
      </c>
      <c r="AY16" s="8"/>
    </row>
    <row r="17" spans="1:51">
      <c r="A17" s="31"/>
      <c r="B17" s="31"/>
      <c r="C17" s="11" t="s">
        <v>97</v>
      </c>
      <c r="D17" s="11"/>
      <c r="E17" s="11"/>
      <c r="F17" s="11"/>
      <c r="G17" s="11"/>
      <c r="H17" s="11"/>
      <c r="I17" s="11"/>
      <c r="J17" s="11"/>
      <c r="K17" s="11"/>
      <c r="L17" s="11"/>
      <c r="M17" s="11"/>
      <c r="N17" s="11"/>
      <c r="O17" s="11"/>
      <c r="P17" s="11"/>
      <c r="Q17" s="11"/>
      <c r="R17" s="11"/>
      <c r="S17" s="11"/>
      <c r="T17" s="11"/>
      <c r="U17" s="11"/>
      <c r="V17" s="11"/>
      <c r="W17" s="11"/>
      <c r="X17" s="11"/>
      <c r="Y17" s="11"/>
      <c r="Z17" s="12" t="s">
        <v>106</v>
      </c>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8"/>
    </row>
    <row r="18" spans="1:51">
      <c r="A18" s="31"/>
      <c r="B18" s="30" t="s">
        <v>73</v>
      </c>
      <c r="C18" s="9">
        <v>4.8463142493099999E-2</v>
      </c>
      <c r="D18" s="9">
        <v>3.0844597387970001E-2</v>
      </c>
      <c r="E18" s="9">
        <v>2.9867414086060001E-2</v>
      </c>
      <c r="F18" s="9">
        <v>6.5085494170139993E-2</v>
      </c>
      <c r="G18" s="9">
        <v>6.6926910008709997E-2</v>
      </c>
      <c r="H18" s="9">
        <v>8.7823873568940003E-2</v>
      </c>
      <c r="I18" s="9">
        <v>6.6253676983620002E-2</v>
      </c>
      <c r="J18" s="9">
        <v>3.3035464723559997E-2</v>
      </c>
      <c r="K18" s="9">
        <v>2.1862701479330001E-2</v>
      </c>
      <c r="L18" s="9">
        <v>3.5195315976149999E-2</v>
      </c>
      <c r="M18" s="9">
        <v>6.1142239515780003E-2</v>
      </c>
      <c r="N18" s="9">
        <v>3.6256649878510003E-2</v>
      </c>
      <c r="O18" s="9">
        <v>3.076289553175E-2</v>
      </c>
      <c r="P18" s="9">
        <v>5.1342739743040003E-2</v>
      </c>
      <c r="Q18" s="9">
        <v>4.1900351437679999E-2</v>
      </c>
      <c r="R18" s="9">
        <v>8.4415959959430006E-2</v>
      </c>
      <c r="S18" s="9">
        <v>7.7208545765279999E-3</v>
      </c>
      <c r="T18" s="9">
        <v>9.4641509979609989E-2</v>
      </c>
      <c r="U18" s="9">
        <v>4.8810683304549999E-3</v>
      </c>
      <c r="V18" s="9">
        <v>3.1072432066349999E-2</v>
      </c>
      <c r="W18" s="9">
        <v>7.3845588001720003E-2</v>
      </c>
      <c r="X18" s="9">
        <v>6.8441936087769994E-2</v>
      </c>
      <c r="Y18" s="9">
        <v>2.60653352942E-2</v>
      </c>
      <c r="Z18" s="9">
        <v>0</v>
      </c>
      <c r="AA18" s="9">
        <v>4.8590128311170003E-2</v>
      </c>
      <c r="AB18" s="9">
        <v>9.0538872541999993E-2</v>
      </c>
      <c r="AC18" s="9">
        <v>1.462798939311E-2</v>
      </c>
      <c r="AD18" s="9">
        <v>0</v>
      </c>
      <c r="AE18" s="9">
        <v>3.2290898336859997E-2</v>
      </c>
      <c r="AF18" s="9">
        <v>3.2700909586220003E-2</v>
      </c>
      <c r="AG18" s="9">
        <v>0</v>
      </c>
      <c r="AH18" s="9">
        <v>0</v>
      </c>
      <c r="AI18" s="9">
        <v>0</v>
      </c>
      <c r="AJ18" s="9">
        <v>0</v>
      </c>
      <c r="AK18" s="9">
        <v>1.3335559063889999E-2</v>
      </c>
      <c r="AL18" s="9">
        <v>4.1101372770079997E-2</v>
      </c>
      <c r="AM18" s="9">
        <v>1.75103962456E-2</v>
      </c>
      <c r="AN18" s="9">
        <v>6.8241632092620005E-2</v>
      </c>
      <c r="AO18" s="9">
        <v>4.251933284724E-2</v>
      </c>
      <c r="AP18" s="9">
        <v>0</v>
      </c>
      <c r="AQ18" s="9">
        <v>1.7969804795689999E-2</v>
      </c>
      <c r="AR18" s="9">
        <v>0.17741902817569999</v>
      </c>
      <c r="AS18" s="9">
        <v>2.216691802223E-2</v>
      </c>
      <c r="AT18" s="9">
        <v>6.690271939754E-2</v>
      </c>
      <c r="AU18" s="9">
        <v>4.5588207849310003E-2</v>
      </c>
      <c r="AV18" s="9">
        <v>4.355269404427E-2</v>
      </c>
      <c r="AW18" s="9">
        <v>2.5554304645260002E-2</v>
      </c>
      <c r="AX18" s="9">
        <v>2.7281281370720001E-2</v>
      </c>
      <c r="AY18" s="8"/>
    </row>
    <row r="19" spans="1:51">
      <c r="A19" s="31"/>
      <c r="B19" s="31"/>
      <c r="C19" s="10">
        <v>45</v>
      </c>
      <c r="D19" s="10">
        <v>5</v>
      </c>
      <c r="E19" s="10">
        <v>10</v>
      </c>
      <c r="F19" s="10">
        <v>17</v>
      </c>
      <c r="G19" s="10">
        <v>13</v>
      </c>
      <c r="H19" s="10">
        <v>6</v>
      </c>
      <c r="I19" s="10">
        <v>10</v>
      </c>
      <c r="J19" s="10">
        <v>6</v>
      </c>
      <c r="K19" s="10">
        <v>6</v>
      </c>
      <c r="L19" s="10">
        <v>12</v>
      </c>
      <c r="M19" s="10">
        <v>24</v>
      </c>
      <c r="N19" s="10">
        <v>18</v>
      </c>
      <c r="O19" s="10">
        <v>8</v>
      </c>
      <c r="P19" s="10">
        <v>7</v>
      </c>
      <c r="Q19" s="10">
        <v>7</v>
      </c>
      <c r="R19" s="10">
        <v>12</v>
      </c>
      <c r="S19" s="10">
        <v>1</v>
      </c>
      <c r="T19" s="10">
        <v>1</v>
      </c>
      <c r="U19" s="10">
        <v>1</v>
      </c>
      <c r="V19" s="10">
        <v>8</v>
      </c>
      <c r="W19" s="10">
        <v>19</v>
      </c>
      <c r="X19" s="10">
        <v>11</v>
      </c>
      <c r="Y19" s="10">
        <v>3</v>
      </c>
      <c r="Z19" s="10">
        <v>0</v>
      </c>
      <c r="AA19" s="10">
        <v>1</v>
      </c>
      <c r="AB19" s="10">
        <v>32</v>
      </c>
      <c r="AC19" s="10">
        <v>2</v>
      </c>
      <c r="AD19" s="10">
        <v>0</v>
      </c>
      <c r="AE19" s="10">
        <v>2</v>
      </c>
      <c r="AF19" s="10">
        <v>2</v>
      </c>
      <c r="AG19" s="10">
        <v>0</v>
      </c>
      <c r="AH19" s="10">
        <v>0</v>
      </c>
      <c r="AI19" s="10">
        <v>0</v>
      </c>
      <c r="AJ19" s="10">
        <v>0</v>
      </c>
      <c r="AK19" s="10">
        <v>5</v>
      </c>
      <c r="AL19" s="10">
        <v>17</v>
      </c>
      <c r="AM19" s="10">
        <v>1</v>
      </c>
      <c r="AN19" s="10">
        <v>14</v>
      </c>
      <c r="AO19" s="10">
        <v>8</v>
      </c>
      <c r="AP19" s="10">
        <v>0</v>
      </c>
      <c r="AQ19" s="10">
        <v>1</v>
      </c>
      <c r="AR19" s="10">
        <v>1</v>
      </c>
      <c r="AS19" s="10">
        <v>7</v>
      </c>
      <c r="AT19" s="10">
        <v>16</v>
      </c>
      <c r="AU19" s="10">
        <v>13</v>
      </c>
      <c r="AV19" s="10">
        <v>3</v>
      </c>
      <c r="AW19" s="10">
        <v>2</v>
      </c>
      <c r="AX19" s="10">
        <v>3</v>
      </c>
      <c r="AY19" s="8"/>
    </row>
    <row r="20" spans="1:51">
      <c r="A20" s="31"/>
      <c r="B20" s="31"/>
      <c r="C20" s="11" t="s">
        <v>97</v>
      </c>
      <c r="D20" s="11"/>
      <c r="E20" s="11"/>
      <c r="F20" s="11"/>
      <c r="G20" s="11"/>
      <c r="H20" s="11"/>
      <c r="I20" s="11"/>
      <c r="J20" s="11"/>
      <c r="K20" s="11"/>
      <c r="L20" s="11"/>
      <c r="M20" s="11"/>
      <c r="N20" s="11"/>
      <c r="O20" s="11"/>
      <c r="P20" s="11"/>
      <c r="Q20" s="11"/>
      <c r="R20" s="12" t="s">
        <v>141</v>
      </c>
      <c r="S20" s="11"/>
      <c r="T20" s="11"/>
      <c r="U20" s="11"/>
      <c r="V20" s="11"/>
      <c r="W20" s="11"/>
      <c r="X20" s="11"/>
      <c r="Y20" s="11"/>
      <c r="Z20" s="11"/>
      <c r="AA20" s="11"/>
      <c r="AB20" s="12" t="s">
        <v>105</v>
      </c>
      <c r="AC20" s="11"/>
      <c r="AD20" s="11"/>
      <c r="AE20" s="11"/>
      <c r="AF20" s="11"/>
      <c r="AG20" s="11"/>
      <c r="AH20" s="11"/>
      <c r="AI20" s="11"/>
      <c r="AJ20" s="11"/>
      <c r="AK20" s="11"/>
      <c r="AL20" s="11"/>
      <c r="AM20" s="11"/>
      <c r="AN20" s="11"/>
      <c r="AO20" s="11"/>
      <c r="AP20" s="11"/>
      <c r="AQ20" s="11"/>
      <c r="AR20" s="11"/>
      <c r="AS20" s="11"/>
      <c r="AT20" s="11"/>
      <c r="AU20" s="11"/>
      <c r="AV20" s="11"/>
      <c r="AW20" s="11"/>
      <c r="AX20" s="11"/>
      <c r="AY20" s="8"/>
    </row>
    <row r="21" spans="1:51">
      <c r="A21" s="31"/>
      <c r="B21" s="30" t="s">
        <v>30</v>
      </c>
      <c r="C21" s="9">
        <v>1</v>
      </c>
      <c r="D21" s="9">
        <v>1</v>
      </c>
      <c r="E21" s="9">
        <v>1</v>
      </c>
      <c r="F21" s="9">
        <v>1</v>
      </c>
      <c r="G21" s="9">
        <v>1</v>
      </c>
      <c r="H21" s="9">
        <v>1</v>
      </c>
      <c r="I21" s="9">
        <v>1</v>
      </c>
      <c r="J21" s="9">
        <v>1</v>
      </c>
      <c r="K21" s="9">
        <v>1</v>
      </c>
      <c r="L21" s="9">
        <v>1</v>
      </c>
      <c r="M21" s="9">
        <v>1</v>
      </c>
      <c r="N21" s="9">
        <v>1</v>
      </c>
      <c r="O21" s="9">
        <v>1</v>
      </c>
      <c r="P21" s="9">
        <v>1</v>
      </c>
      <c r="Q21" s="9">
        <v>1</v>
      </c>
      <c r="R21" s="9">
        <v>1</v>
      </c>
      <c r="S21" s="9">
        <v>1</v>
      </c>
      <c r="T21" s="9">
        <v>1</v>
      </c>
      <c r="U21" s="9">
        <v>1</v>
      </c>
      <c r="V21" s="9">
        <v>1</v>
      </c>
      <c r="W21" s="9">
        <v>1</v>
      </c>
      <c r="X21" s="9">
        <v>1</v>
      </c>
      <c r="Y21" s="9">
        <v>1</v>
      </c>
      <c r="Z21" s="9">
        <v>1</v>
      </c>
      <c r="AA21" s="9">
        <v>1</v>
      </c>
      <c r="AB21" s="9">
        <v>1</v>
      </c>
      <c r="AC21" s="9">
        <v>1</v>
      </c>
      <c r="AD21" s="9">
        <v>1</v>
      </c>
      <c r="AE21" s="9">
        <v>1</v>
      </c>
      <c r="AF21" s="9">
        <v>1</v>
      </c>
      <c r="AG21" s="9">
        <v>1</v>
      </c>
      <c r="AH21" s="9">
        <v>1</v>
      </c>
      <c r="AI21" s="9">
        <v>1</v>
      </c>
      <c r="AJ21" s="9">
        <v>1</v>
      </c>
      <c r="AK21" s="9">
        <v>1</v>
      </c>
      <c r="AL21" s="9">
        <v>1</v>
      </c>
      <c r="AM21" s="9">
        <v>1</v>
      </c>
      <c r="AN21" s="9">
        <v>1</v>
      </c>
      <c r="AO21" s="9">
        <v>1</v>
      </c>
      <c r="AP21" s="9">
        <v>1</v>
      </c>
      <c r="AQ21" s="9">
        <v>1</v>
      </c>
      <c r="AR21" s="9">
        <v>1</v>
      </c>
      <c r="AS21" s="9">
        <v>1</v>
      </c>
      <c r="AT21" s="9">
        <v>1</v>
      </c>
      <c r="AU21" s="9">
        <v>1</v>
      </c>
      <c r="AV21" s="9">
        <v>1</v>
      </c>
      <c r="AW21" s="9">
        <v>1</v>
      </c>
      <c r="AX21" s="9">
        <v>1</v>
      </c>
      <c r="AY21" s="8"/>
    </row>
    <row r="22" spans="1:51">
      <c r="A22" s="31"/>
      <c r="B22" s="31"/>
      <c r="C22" s="10">
        <v>1078</v>
      </c>
      <c r="D22" s="10">
        <v>237</v>
      </c>
      <c r="E22" s="10">
        <v>293</v>
      </c>
      <c r="F22" s="10">
        <v>274</v>
      </c>
      <c r="G22" s="10">
        <v>274</v>
      </c>
      <c r="H22" s="10">
        <v>95</v>
      </c>
      <c r="I22" s="10">
        <v>176</v>
      </c>
      <c r="J22" s="10">
        <v>160</v>
      </c>
      <c r="K22" s="10">
        <v>246</v>
      </c>
      <c r="L22" s="10">
        <v>320</v>
      </c>
      <c r="M22" s="10">
        <v>398</v>
      </c>
      <c r="N22" s="10">
        <v>615</v>
      </c>
      <c r="O22" s="10">
        <v>251</v>
      </c>
      <c r="P22" s="10">
        <v>100</v>
      </c>
      <c r="Q22" s="10">
        <v>146</v>
      </c>
      <c r="R22" s="10">
        <v>159</v>
      </c>
      <c r="S22" s="10">
        <v>129</v>
      </c>
      <c r="T22" s="10">
        <v>47</v>
      </c>
      <c r="U22" s="10">
        <v>128</v>
      </c>
      <c r="V22" s="10">
        <v>240</v>
      </c>
      <c r="W22" s="10">
        <v>306</v>
      </c>
      <c r="X22" s="10">
        <v>194</v>
      </c>
      <c r="Y22" s="10">
        <v>200</v>
      </c>
      <c r="Z22" s="10">
        <v>77</v>
      </c>
      <c r="AA22" s="10">
        <v>11</v>
      </c>
      <c r="AB22" s="10">
        <v>457</v>
      </c>
      <c r="AC22" s="10">
        <v>103</v>
      </c>
      <c r="AD22" s="10">
        <v>16</v>
      </c>
      <c r="AE22" s="10">
        <v>43</v>
      </c>
      <c r="AF22" s="10">
        <v>87</v>
      </c>
      <c r="AG22" s="10">
        <v>28</v>
      </c>
      <c r="AH22" s="10">
        <v>5</v>
      </c>
      <c r="AI22" s="10">
        <v>14</v>
      </c>
      <c r="AJ22" s="10">
        <v>4</v>
      </c>
      <c r="AK22" s="10">
        <v>283</v>
      </c>
      <c r="AL22" s="10">
        <v>402</v>
      </c>
      <c r="AM22" s="10">
        <v>43</v>
      </c>
      <c r="AN22" s="10">
        <v>305</v>
      </c>
      <c r="AO22" s="10">
        <v>242</v>
      </c>
      <c r="AP22" s="10">
        <v>2</v>
      </c>
      <c r="AQ22" s="10">
        <v>30</v>
      </c>
      <c r="AR22" s="10">
        <v>20</v>
      </c>
      <c r="AS22" s="10">
        <v>200</v>
      </c>
      <c r="AT22" s="10">
        <v>381</v>
      </c>
      <c r="AU22" s="10">
        <v>226</v>
      </c>
      <c r="AV22" s="10">
        <v>73</v>
      </c>
      <c r="AW22" s="10">
        <v>86</v>
      </c>
      <c r="AX22" s="10">
        <v>92</v>
      </c>
      <c r="AY22" s="8"/>
    </row>
    <row r="23" spans="1:51">
      <c r="A23" s="31"/>
      <c r="B23" s="31"/>
      <c r="C23" s="11" t="s">
        <v>97</v>
      </c>
      <c r="D23" s="11" t="s">
        <v>97</v>
      </c>
      <c r="E23" s="11" t="s">
        <v>97</v>
      </c>
      <c r="F23" s="11" t="s">
        <v>97</v>
      </c>
      <c r="G23" s="11" t="s">
        <v>97</v>
      </c>
      <c r="H23" s="11" t="s">
        <v>97</v>
      </c>
      <c r="I23" s="11" t="s">
        <v>97</v>
      </c>
      <c r="J23" s="11" t="s">
        <v>97</v>
      </c>
      <c r="K23" s="11" t="s">
        <v>97</v>
      </c>
      <c r="L23" s="11" t="s">
        <v>97</v>
      </c>
      <c r="M23" s="11" t="s">
        <v>97</v>
      </c>
      <c r="N23" s="11" t="s">
        <v>97</v>
      </c>
      <c r="O23" s="11" t="s">
        <v>97</v>
      </c>
      <c r="P23" s="11" t="s">
        <v>97</v>
      </c>
      <c r="Q23" s="11" t="s">
        <v>97</v>
      </c>
      <c r="R23" s="11" t="s">
        <v>97</v>
      </c>
      <c r="S23" s="11" t="s">
        <v>97</v>
      </c>
      <c r="T23" s="11" t="s">
        <v>97</v>
      </c>
      <c r="U23" s="11" t="s">
        <v>97</v>
      </c>
      <c r="V23" s="11" t="s">
        <v>97</v>
      </c>
      <c r="W23" s="11" t="s">
        <v>97</v>
      </c>
      <c r="X23" s="11" t="s">
        <v>97</v>
      </c>
      <c r="Y23" s="11" t="s">
        <v>97</v>
      </c>
      <c r="Z23" s="11" t="s">
        <v>97</v>
      </c>
      <c r="AA23" s="11" t="s">
        <v>97</v>
      </c>
      <c r="AB23" s="11" t="s">
        <v>97</v>
      </c>
      <c r="AC23" s="11" t="s">
        <v>97</v>
      </c>
      <c r="AD23" s="11" t="s">
        <v>97</v>
      </c>
      <c r="AE23" s="11" t="s">
        <v>97</v>
      </c>
      <c r="AF23" s="11" t="s">
        <v>97</v>
      </c>
      <c r="AG23" s="11" t="s">
        <v>97</v>
      </c>
      <c r="AH23" s="11" t="s">
        <v>97</v>
      </c>
      <c r="AI23" s="11" t="s">
        <v>97</v>
      </c>
      <c r="AJ23" s="11" t="s">
        <v>97</v>
      </c>
      <c r="AK23" s="11" t="s">
        <v>97</v>
      </c>
      <c r="AL23" s="11" t="s">
        <v>97</v>
      </c>
      <c r="AM23" s="11" t="s">
        <v>97</v>
      </c>
      <c r="AN23" s="11" t="s">
        <v>97</v>
      </c>
      <c r="AO23" s="11" t="s">
        <v>97</v>
      </c>
      <c r="AP23" s="11" t="s">
        <v>97</v>
      </c>
      <c r="AQ23" s="11" t="s">
        <v>97</v>
      </c>
      <c r="AR23" s="11" t="s">
        <v>97</v>
      </c>
      <c r="AS23" s="11" t="s">
        <v>97</v>
      </c>
      <c r="AT23" s="11" t="s">
        <v>97</v>
      </c>
      <c r="AU23" s="11" t="s">
        <v>97</v>
      </c>
      <c r="AV23" s="11" t="s">
        <v>97</v>
      </c>
      <c r="AW23" s="11" t="s">
        <v>97</v>
      </c>
      <c r="AX23" s="11" t="s">
        <v>97</v>
      </c>
      <c r="AY23" s="8"/>
    </row>
    <row r="24" spans="1:51" s="17" customFormat="1" ht="15" customHeight="1" thickBot="1">
      <c r="A24" s="33" t="s">
        <v>113</v>
      </c>
      <c r="B24" s="34"/>
      <c r="C24" s="18">
        <v>2.9837382890517889</v>
      </c>
      <c r="D24" s="18">
        <v>6.3652832690783612</v>
      </c>
      <c r="E24" s="18">
        <v>5.7246638484518151</v>
      </c>
      <c r="F24" s="18">
        <v>5.9198577336780653</v>
      </c>
      <c r="G24" s="18">
        <v>5.9198577336780653</v>
      </c>
      <c r="H24" s="18">
        <v>10.054272801535991</v>
      </c>
      <c r="I24" s="18">
        <v>7.3865970193356851</v>
      </c>
      <c r="J24" s="18">
        <v>7.7471696345025407</v>
      </c>
      <c r="K24" s="18">
        <v>6.2477414929465978</v>
      </c>
      <c r="L24" s="18">
        <v>5.4777839805355191</v>
      </c>
      <c r="M24" s="18">
        <v>4.9116460257748056</v>
      </c>
      <c r="N24" s="18">
        <v>3.9509325358089269</v>
      </c>
      <c r="O24" s="18">
        <v>6.1851896531056614</v>
      </c>
      <c r="P24" s="18">
        <v>9.7996765944481172</v>
      </c>
      <c r="Q24" s="18">
        <v>8.1101456892452699</v>
      </c>
      <c r="R24" s="18">
        <v>7.7714962086271404</v>
      </c>
      <c r="S24" s="18">
        <v>8.6280507280192591</v>
      </c>
      <c r="T24" s="18">
        <v>14.294549978506531</v>
      </c>
      <c r="U24" s="18">
        <v>8.6616913677371095</v>
      </c>
      <c r="V24" s="18">
        <v>6.3253688171937537</v>
      </c>
      <c r="W24" s="18">
        <v>5.6017175194630084</v>
      </c>
      <c r="X24" s="18">
        <v>7.0355372909038403</v>
      </c>
      <c r="Y24" s="18">
        <v>6.92918677352686</v>
      </c>
      <c r="Z24" s="18">
        <v>11.167853563147579</v>
      </c>
      <c r="AA24" s="18">
        <v>29.548013274685111</v>
      </c>
      <c r="AB24" s="18">
        <v>4.5835497843852231</v>
      </c>
      <c r="AC24" s="18">
        <v>9.6558986084942156</v>
      </c>
      <c r="AD24" s="18">
        <v>24.499877499612079</v>
      </c>
      <c r="AE24" s="18">
        <v>14.944650662952659</v>
      </c>
      <c r="AF24" s="18">
        <v>10.50640164474426</v>
      </c>
      <c r="AG24" s="18">
        <v>18.520092494258339</v>
      </c>
      <c r="AH24" s="18" t="s">
        <v>114</v>
      </c>
      <c r="AI24" s="18">
        <v>26.191488210155281</v>
      </c>
      <c r="AJ24" s="18" t="s">
        <v>114</v>
      </c>
      <c r="AK24" s="18">
        <v>5.824947700457157</v>
      </c>
      <c r="AL24" s="18">
        <v>4.8871423674565291</v>
      </c>
      <c r="AM24" s="18">
        <v>14.944650662952659</v>
      </c>
      <c r="AN24" s="18">
        <v>5.6108950187641673</v>
      </c>
      <c r="AO24" s="18">
        <v>6.2991725011787034</v>
      </c>
      <c r="AP24" s="18" t="s">
        <v>114</v>
      </c>
      <c r="AQ24" s="18">
        <v>17.892097252272102</v>
      </c>
      <c r="AR24" s="18">
        <v>21.91332739368012</v>
      </c>
      <c r="AS24" s="18">
        <v>6.92918677352686</v>
      </c>
      <c r="AT24" s="18">
        <v>5.0200560968320174</v>
      </c>
      <c r="AU24" s="18">
        <v>6.5183740979408498</v>
      </c>
      <c r="AV24" s="18">
        <v>11.469757140955609</v>
      </c>
      <c r="AW24" s="18">
        <v>10.56731235382858</v>
      </c>
      <c r="AX24" s="18">
        <v>10.21689636196532</v>
      </c>
      <c r="AY24" s="8"/>
    </row>
    <row r="25" spans="1:51" ht="15.75" customHeight="1" thickTop="1">
      <c r="A25" s="13" t="s">
        <v>290</v>
      </c>
      <c r="B25" s="14"/>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row>
    <row r="26" spans="1:51">
      <c r="A26" s="16" t="s">
        <v>115</v>
      </c>
    </row>
  </sheetData>
  <mergeCells count="19">
    <mergeCell ref="AR3:AX3"/>
    <mergeCell ref="V3:AA3"/>
    <mergeCell ref="AB3:AK3"/>
    <mergeCell ref="AV2:AX2"/>
    <mergeCell ref="A2:C2"/>
    <mergeCell ref="A3:B5"/>
    <mergeCell ref="D3:G3"/>
    <mergeCell ref="H3:L3"/>
    <mergeCell ref="M3:N3"/>
    <mergeCell ref="O3:U3"/>
    <mergeCell ref="AL3:AQ3"/>
    <mergeCell ref="B21:B23"/>
    <mergeCell ref="A6:A23"/>
    <mergeCell ref="A24:B24"/>
    <mergeCell ref="B6:B8"/>
    <mergeCell ref="B9:B11"/>
    <mergeCell ref="B12:B14"/>
    <mergeCell ref="B15:B17"/>
    <mergeCell ref="B18:B20"/>
  </mergeCells>
  <hyperlinks>
    <hyperlink ref="A1" location="'TOC'!A1:A1" display="Back to TOC" xr:uid="{00000000-0004-0000-4A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AY23"/>
  <sheetViews>
    <sheetView workbookViewId="0">
      <pane xSplit="2" topLeftCell="C1" activePane="topRight" state="frozen"/>
      <selection pane="topRight"/>
    </sheetView>
  </sheetViews>
  <sheetFormatPr baseColWidth="10" defaultColWidth="8.83203125" defaultRowHeight="15"/>
  <cols>
    <col min="1" max="1" width="50" style="19" bestFit="1"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7" t="s">
        <v>294</v>
      </c>
      <c r="B2" s="31"/>
      <c r="C2" s="31"/>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6" t="s">
        <v>29</v>
      </c>
      <c r="AW2" s="31"/>
      <c r="AX2" s="31"/>
      <c r="AY2" s="8"/>
    </row>
    <row r="3" spans="1:51" ht="37" customHeight="1">
      <c r="A3" s="38"/>
      <c r="B3" s="31"/>
      <c r="C3" s="20" t="s">
        <v>30</v>
      </c>
      <c r="D3" s="35" t="s">
        <v>31</v>
      </c>
      <c r="E3" s="31"/>
      <c r="F3" s="31"/>
      <c r="G3" s="31"/>
      <c r="H3" s="35" t="s">
        <v>32</v>
      </c>
      <c r="I3" s="31"/>
      <c r="J3" s="31"/>
      <c r="K3" s="31"/>
      <c r="L3" s="31"/>
      <c r="M3" s="35" t="s">
        <v>33</v>
      </c>
      <c r="N3" s="31"/>
      <c r="O3" s="35" t="s">
        <v>34</v>
      </c>
      <c r="P3" s="31"/>
      <c r="Q3" s="31"/>
      <c r="R3" s="31"/>
      <c r="S3" s="31"/>
      <c r="T3" s="31"/>
      <c r="U3" s="31"/>
      <c r="V3" s="35" t="s">
        <v>35</v>
      </c>
      <c r="W3" s="31"/>
      <c r="X3" s="31"/>
      <c r="Y3" s="31"/>
      <c r="Z3" s="31"/>
      <c r="AA3" s="31"/>
      <c r="AB3" s="35" t="s">
        <v>36</v>
      </c>
      <c r="AC3" s="31"/>
      <c r="AD3" s="31"/>
      <c r="AE3" s="31"/>
      <c r="AF3" s="31"/>
      <c r="AG3" s="31"/>
      <c r="AH3" s="31"/>
      <c r="AI3" s="31"/>
      <c r="AJ3" s="31"/>
      <c r="AK3" s="31"/>
      <c r="AL3" s="35" t="s">
        <v>37</v>
      </c>
      <c r="AM3" s="31"/>
      <c r="AN3" s="31"/>
      <c r="AO3" s="31"/>
      <c r="AP3" s="31"/>
      <c r="AQ3" s="31"/>
      <c r="AR3" s="35" t="s">
        <v>38</v>
      </c>
      <c r="AS3" s="31"/>
      <c r="AT3" s="31"/>
      <c r="AU3" s="31"/>
      <c r="AV3" s="31"/>
      <c r="AW3" s="31"/>
      <c r="AX3" s="31"/>
      <c r="AY3" s="8"/>
    </row>
    <row r="4" spans="1:51" ht="16" customHeight="1">
      <c r="A4" s="31"/>
      <c r="B4" s="31"/>
      <c r="C4" s="21" t="s">
        <v>39</v>
      </c>
      <c r="D4" s="21" t="s">
        <v>39</v>
      </c>
      <c r="E4" s="21" t="s">
        <v>40</v>
      </c>
      <c r="F4" s="21" t="s">
        <v>41</v>
      </c>
      <c r="G4" s="21" t="s">
        <v>42</v>
      </c>
      <c r="H4" s="21" t="s">
        <v>39</v>
      </c>
      <c r="I4" s="21" t="s">
        <v>40</v>
      </c>
      <c r="J4" s="21" t="s">
        <v>41</v>
      </c>
      <c r="K4" s="21" t="s">
        <v>42</v>
      </c>
      <c r="L4" s="21" t="s">
        <v>43</v>
      </c>
      <c r="M4" s="21" t="s">
        <v>39</v>
      </c>
      <c r="N4" s="21" t="s">
        <v>40</v>
      </c>
      <c r="O4" s="21" t="s">
        <v>39</v>
      </c>
      <c r="P4" s="21" t="s">
        <v>40</v>
      </c>
      <c r="Q4" s="21" t="s">
        <v>41</v>
      </c>
      <c r="R4" s="21" t="s">
        <v>42</v>
      </c>
      <c r="S4" s="21" t="s">
        <v>43</v>
      </c>
      <c r="T4" s="21" t="s">
        <v>44</v>
      </c>
      <c r="U4" s="21" t="s">
        <v>45</v>
      </c>
      <c r="V4" s="21" t="s">
        <v>39</v>
      </c>
      <c r="W4" s="21" t="s">
        <v>40</v>
      </c>
      <c r="X4" s="21" t="s">
        <v>41</v>
      </c>
      <c r="Y4" s="21" t="s">
        <v>42</v>
      </c>
      <c r="Z4" s="21" t="s">
        <v>43</v>
      </c>
      <c r="AA4" s="21" t="s">
        <v>44</v>
      </c>
      <c r="AB4" s="21" t="s">
        <v>39</v>
      </c>
      <c r="AC4" s="21" t="s">
        <v>40</v>
      </c>
      <c r="AD4" s="21" t="s">
        <v>41</v>
      </c>
      <c r="AE4" s="21" t="s">
        <v>42</v>
      </c>
      <c r="AF4" s="21" t="s">
        <v>43</v>
      </c>
      <c r="AG4" s="21" t="s">
        <v>44</v>
      </c>
      <c r="AH4" s="21" t="s">
        <v>45</v>
      </c>
      <c r="AI4" s="21" t="s">
        <v>46</v>
      </c>
      <c r="AJ4" s="21" t="s">
        <v>47</v>
      </c>
      <c r="AK4" s="21" t="s">
        <v>48</v>
      </c>
      <c r="AL4" s="21" t="s">
        <v>39</v>
      </c>
      <c r="AM4" s="21" t="s">
        <v>40</v>
      </c>
      <c r="AN4" s="21" t="s">
        <v>41</v>
      </c>
      <c r="AO4" s="21" t="s">
        <v>42</v>
      </c>
      <c r="AP4" s="21" t="s">
        <v>43</v>
      </c>
      <c r="AQ4" s="21" t="s">
        <v>44</v>
      </c>
      <c r="AR4" s="21" t="s">
        <v>39</v>
      </c>
      <c r="AS4" s="21" t="s">
        <v>40</v>
      </c>
      <c r="AT4" s="21" t="s">
        <v>41</v>
      </c>
      <c r="AU4" s="21" t="s">
        <v>42</v>
      </c>
      <c r="AV4" s="21" t="s">
        <v>43</v>
      </c>
      <c r="AW4" s="21" t="s">
        <v>44</v>
      </c>
      <c r="AX4" s="21" t="s">
        <v>45</v>
      </c>
      <c r="AY4" s="8"/>
    </row>
    <row r="5" spans="1:51" ht="34.5" customHeight="1">
      <c r="A5" s="31"/>
      <c r="B5" s="31"/>
      <c r="C5" s="20" t="s">
        <v>49</v>
      </c>
      <c r="D5" s="20" t="s">
        <v>50</v>
      </c>
      <c r="E5" s="20" t="s">
        <v>51</v>
      </c>
      <c r="F5" s="20" t="s">
        <v>52</v>
      </c>
      <c r="G5" s="20" t="s">
        <v>53</v>
      </c>
      <c r="H5" s="20" t="s">
        <v>54</v>
      </c>
      <c r="I5" s="20" t="s">
        <v>55</v>
      </c>
      <c r="J5" s="20" t="s">
        <v>56</v>
      </c>
      <c r="K5" s="20" t="s">
        <v>57</v>
      </c>
      <c r="L5" s="20" t="s">
        <v>58</v>
      </c>
      <c r="M5" s="20" t="s">
        <v>59</v>
      </c>
      <c r="N5" s="20" t="s">
        <v>60</v>
      </c>
      <c r="O5" s="20" t="s">
        <v>61</v>
      </c>
      <c r="P5" s="20" t="s">
        <v>62</v>
      </c>
      <c r="Q5" s="20" t="s">
        <v>63</v>
      </c>
      <c r="R5" s="20" t="s">
        <v>64</v>
      </c>
      <c r="S5" s="20" t="s">
        <v>65</v>
      </c>
      <c r="T5" s="20" t="s">
        <v>66</v>
      </c>
      <c r="U5" s="20" t="s">
        <v>67</v>
      </c>
      <c r="V5" s="20" t="s">
        <v>68</v>
      </c>
      <c r="W5" s="20" t="s">
        <v>69</v>
      </c>
      <c r="X5" s="20" t="s">
        <v>70</v>
      </c>
      <c r="Y5" s="20" t="s">
        <v>71</v>
      </c>
      <c r="Z5" s="20" t="s">
        <v>72</v>
      </c>
      <c r="AA5" s="20" t="s">
        <v>73</v>
      </c>
      <c r="AB5" s="20" t="s">
        <v>74</v>
      </c>
      <c r="AC5" s="20" t="s">
        <v>75</v>
      </c>
      <c r="AD5" s="20" t="s">
        <v>76</v>
      </c>
      <c r="AE5" s="20" t="s">
        <v>77</v>
      </c>
      <c r="AF5" s="20" t="s">
        <v>78</v>
      </c>
      <c r="AG5" s="20" t="s">
        <v>79</v>
      </c>
      <c r="AH5" s="20" t="s">
        <v>80</v>
      </c>
      <c r="AI5" s="20" t="s">
        <v>81</v>
      </c>
      <c r="AJ5" s="20" t="s">
        <v>82</v>
      </c>
      <c r="AK5" s="20" t="s">
        <v>83</v>
      </c>
      <c r="AL5" s="20" t="s">
        <v>84</v>
      </c>
      <c r="AM5" s="20" t="s">
        <v>85</v>
      </c>
      <c r="AN5" s="20" t="s">
        <v>86</v>
      </c>
      <c r="AO5" s="20" t="s">
        <v>87</v>
      </c>
      <c r="AP5" s="20" t="s">
        <v>88</v>
      </c>
      <c r="AQ5" s="20" t="s">
        <v>89</v>
      </c>
      <c r="AR5" s="20" t="s">
        <v>90</v>
      </c>
      <c r="AS5" s="20" t="s">
        <v>91</v>
      </c>
      <c r="AT5" s="20" t="s">
        <v>92</v>
      </c>
      <c r="AU5" s="20" t="s">
        <v>93</v>
      </c>
      <c r="AV5" s="20" t="s">
        <v>94</v>
      </c>
      <c r="AW5" s="20" t="s">
        <v>95</v>
      </c>
      <c r="AX5" s="20" t="s">
        <v>96</v>
      </c>
      <c r="AY5" s="8"/>
    </row>
    <row r="6" spans="1:51">
      <c r="A6" s="32" t="s">
        <v>295</v>
      </c>
      <c r="B6" s="30" t="s">
        <v>50</v>
      </c>
      <c r="C6" s="9">
        <v>0.2238562091503</v>
      </c>
      <c r="D6" s="9">
        <v>1</v>
      </c>
      <c r="E6" s="9">
        <v>0</v>
      </c>
      <c r="F6" s="9">
        <v>0</v>
      </c>
      <c r="G6" s="9">
        <v>0</v>
      </c>
      <c r="H6" s="9">
        <v>0.2059497211704</v>
      </c>
      <c r="I6" s="9">
        <v>0.19380114417460001</v>
      </c>
      <c r="J6" s="9">
        <v>0.22139655228640001</v>
      </c>
      <c r="K6" s="9">
        <v>0.24806816359289999</v>
      </c>
      <c r="L6" s="9">
        <v>0.233480793405</v>
      </c>
      <c r="M6" s="9">
        <v>0.22372351902439999</v>
      </c>
      <c r="N6" s="9">
        <v>0.2266846533903</v>
      </c>
      <c r="O6" s="9">
        <v>0.27264799777710003</v>
      </c>
      <c r="P6" s="9">
        <v>0.21148439349170001</v>
      </c>
      <c r="Q6" s="9">
        <v>0.17815661660730001</v>
      </c>
      <c r="R6" s="9">
        <v>0.16952711200990001</v>
      </c>
      <c r="S6" s="9">
        <v>0.22972091191329999</v>
      </c>
      <c r="T6" s="9">
        <v>0.33621954261780002</v>
      </c>
      <c r="U6" s="9">
        <v>0.17039750618540001</v>
      </c>
      <c r="V6" s="9">
        <v>0.24444878203170001</v>
      </c>
      <c r="W6" s="9">
        <v>0.23288679046720001</v>
      </c>
      <c r="X6" s="9">
        <v>0.22837647532649999</v>
      </c>
      <c r="Y6" s="9">
        <v>0.2292486388495</v>
      </c>
      <c r="Z6" s="9">
        <v>0.12600085714859999</v>
      </c>
      <c r="AA6" s="9">
        <v>0.15544482669369999</v>
      </c>
      <c r="AB6" s="9">
        <v>0.2095425838169</v>
      </c>
      <c r="AC6" s="9">
        <v>0.26670859660439999</v>
      </c>
      <c r="AD6" s="9">
        <v>6.965072048597E-2</v>
      </c>
      <c r="AE6" s="9">
        <v>0.213661276525</v>
      </c>
      <c r="AF6" s="9">
        <v>0.34867590807339999</v>
      </c>
      <c r="AG6" s="9">
        <v>0.26883085757679998</v>
      </c>
      <c r="AH6" s="9">
        <v>0.1384775795696</v>
      </c>
      <c r="AI6" s="9">
        <v>0.13415026609879999</v>
      </c>
      <c r="AJ6" s="9">
        <v>0.12735641892569999</v>
      </c>
      <c r="AK6" s="9">
        <v>0.20444811820889999</v>
      </c>
      <c r="AL6" s="9">
        <v>0.22537141129009999</v>
      </c>
      <c r="AM6" s="9">
        <v>0.4048444827139</v>
      </c>
      <c r="AN6" s="9">
        <v>0.1905077821219</v>
      </c>
      <c r="AO6" s="9">
        <v>0.23026733773380001</v>
      </c>
      <c r="AP6" s="9">
        <v>1</v>
      </c>
      <c r="AQ6" s="9">
        <v>0.2302909582987</v>
      </c>
      <c r="AR6" s="9">
        <v>1</v>
      </c>
      <c r="AS6" s="9">
        <v>0.45199364474629999</v>
      </c>
      <c r="AT6" s="9">
        <v>0</v>
      </c>
      <c r="AU6" s="9">
        <v>0</v>
      </c>
      <c r="AV6" s="9">
        <v>0</v>
      </c>
      <c r="AW6" s="9">
        <v>1</v>
      </c>
      <c r="AX6" s="9">
        <v>0.47565531259830002</v>
      </c>
      <c r="AY6" s="8"/>
    </row>
    <row r="7" spans="1:51">
      <c r="A7" s="31"/>
      <c r="B7" s="31"/>
      <c r="C7" s="10">
        <v>245</v>
      </c>
      <c r="D7" s="10">
        <v>245</v>
      </c>
      <c r="E7" s="10">
        <v>0</v>
      </c>
      <c r="F7" s="10">
        <v>0</v>
      </c>
      <c r="G7" s="10">
        <v>0</v>
      </c>
      <c r="H7" s="10">
        <v>16</v>
      </c>
      <c r="I7" s="10">
        <v>36</v>
      </c>
      <c r="J7" s="10">
        <v>34</v>
      </c>
      <c r="K7" s="10">
        <v>57</v>
      </c>
      <c r="L7" s="10">
        <v>79</v>
      </c>
      <c r="M7" s="10">
        <v>95</v>
      </c>
      <c r="N7" s="10">
        <v>135</v>
      </c>
      <c r="O7" s="10">
        <v>64</v>
      </c>
      <c r="P7" s="10">
        <v>21</v>
      </c>
      <c r="Q7" s="10">
        <v>35</v>
      </c>
      <c r="R7" s="10">
        <v>34</v>
      </c>
      <c r="S7" s="10">
        <v>28</v>
      </c>
      <c r="T7" s="10">
        <v>12</v>
      </c>
      <c r="U7" s="10">
        <v>17</v>
      </c>
      <c r="V7" s="10">
        <v>61</v>
      </c>
      <c r="W7" s="10">
        <v>74</v>
      </c>
      <c r="X7" s="10">
        <v>45</v>
      </c>
      <c r="Y7" s="10">
        <v>40</v>
      </c>
      <c r="Z7" s="10">
        <v>11</v>
      </c>
      <c r="AA7" s="10">
        <v>2</v>
      </c>
      <c r="AB7" s="10">
        <v>104</v>
      </c>
      <c r="AC7" s="10">
        <v>21</v>
      </c>
      <c r="AD7" s="10">
        <v>1</v>
      </c>
      <c r="AE7" s="10">
        <v>14</v>
      </c>
      <c r="AF7" s="10">
        <v>25</v>
      </c>
      <c r="AG7" s="10">
        <v>6</v>
      </c>
      <c r="AH7" s="10">
        <v>1</v>
      </c>
      <c r="AI7" s="10">
        <v>2</v>
      </c>
      <c r="AJ7" s="10">
        <v>2</v>
      </c>
      <c r="AK7" s="10">
        <v>60</v>
      </c>
      <c r="AL7" s="10">
        <v>93</v>
      </c>
      <c r="AM7" s="10">
        <v>16</v>
      </c>
      <c r="AN7" s="10">
        <v>56</v>
      </c>
      <c r="AO7" s="10">
        <v>59</v>
      </c>
      <c r="AP7" s="10">
        <v>2</v>
      </c>
      <c r="AQ7" s="10">
        <v>6</v>
      </c>
      <c r="AR7" s="10">
        <v>20</v>
      </c>
      <c r="AS7" s="10">
        <v>95</v>
      </c>
      <c r="AT7" s="10">
        <v>0</v>
      </c>
      <c r="AU7" s="10">
        <v>0</v>
      </c>
      <c r="AV7" s="10">
        <v>0</v>
      </c>
      <c r="AW7" s="10">
        <v>89</v>
      </c>
      <c r="AX7" s="10">
        <v>41</v>
      </c>
      <c r="AY7" s="8"/>
    </row>
    <row r="8" spans="1:51">
      <c r="A8" s="31"/>
      <c r="B8" s="31"/>
      <c r="C8" s="11" t="s">
        <v>97</v>
      </c>
      <c r="D8" s="12" t="s">
        <v>293</v>
      </c>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2" t="s">
        <v>296</v>
      </c>
      <c r="AS8" s="12" t="s">
        <v>102</v>
      </c>
      <c r="AT8" s="11"/>
      <c r="AU8" s="11"/>
      <c r="AV8" s="11"/>
      <c r="AW8" s="12" t="s">
        <v>297</v>
      </c>
      <c r="AX8" s="12" t="s">
        <v>102</v>
      </c>
      <c r="AY8" s="8"/>
    </row>
    <row r="9" spans="1:51">
      <c r="A9" s="31"/>
      <c r="B9" s="30" t="s">
        <v>51</v>
      </c>
      <c r="C9" s="9">
        <v>0.26960784313730002</v>
      </c>
      <c r="D9" s="9">
        <v>0</v>
      </c>
      <c r="E9" s="9">
        <v>1</v>
      </c>
      <c r="F9" s="9">
        <v>0</v>
      </c>
      <c r="G9" s="9">
        <v>0</v>
      </c>
      <c r="H9" s="9">
        <v>0.2520054840291</v>
      </c>
      <c r="I9" s="9">
        <v>0.2702847859218</v>
      </c>
      <c r="J9" s="9">
        <v>0.24953686803940001</v>
      </c>
      <c r="K9" s="9">
        <v>0.26464053895790002</v>
      </c>
      <c r="L9" s="9">
        <v>0.30253081373099999</v>
      </c>
      <c r="M9" s="9">
        <v>0.27330076862300001</v>
      </c>
      <c r="N9" s="9">
        <v>0.26761984810990003</v>
      </c>
      <c r="O9" s="9">
        <v>0.27883254208980002</v>
      </c>
      <c r="P9" s="9">
        <v>0.22710522296999999</v>
      </c>
      <c r="Q9" s="9">
        <v>0.17136989696050001</v>
      </c>
      <c r="R9" s="9">
        <v>0.30059319833670001</v>
      </c>
      <c r="S9" s="9">
        <v>0.26835100063349998</v>
      </c>
      <c r="T9" s="9">
        <v>0.21580970991789999</v>
      </c>
      <c r="U9" s="9">
        <v>0.36683251842129999</v>
      </c>
      <c r="V9" s="9">
        <v>0.27121546376920003</v>
      </c>
      <c r="W9" s="9">
        <v>0.20813735508379999</v>
      </c>
      <c r="X9" s="9">
        <v>0.28394376370259999</v>
      </c>
      <c r="Y9" s="9">
        <v>0.28995885654569997</v>
      </c>
      <c r="Z9" s="9">
        <v>0.42181072701490002</v>
      </c>
      <c r="AA9" s="9">
        <v>0.34998366491100003</v>
      </c>
      <c r="AB9" s="9">
        <v>0.18204542993049999</v>
      </c>
      <c r="AC9" s="9">
        <v>0.25526420087439999</v>
      </c>
      <c r="AD9" s="9">
        <v>0.32241633207359999</v>
      </c>
      <c r="AE9" s="9">
        <v>0.2546374631744</v>
      </c>
      <c r="AF9" s="9">
        <v>0.32618474639740003</v>
      </c>
      <c r="AG9" s="9">
        <v>0.24451987303200001</v>
      </c>
      <c r="AH9" s="9">
        <v>0.7201331538804</v>
      </c>
      <c r="AI9" s="9">
        <v>0.58485174145419994</v>
      </c>
      <c r="AJ9" s="9">
        <v>0</v>
      </c>
      <c r="AK9" s="9">
        <v>0.39052820650929998</v>
      </c>
      <c r="AL9" s="9">
        <v>0.2447082856451</v>
      </c>
      <c r="AM9" s="9">
        <v>0.12682778501799999</v>
      </c>
      <c r="AN9" s="9">
        <v>0.28986609190630003</v>
      </c>
      <c r="AO9" s="9">
        <v>0.33473769706989998</v>
      </c>
      <c r="AP9" s="9">
        <v>0</v>
      </c>
      <c r="AQ9" s="9">
        <v>0.11071723935030001</v>
      </c>
      <c r="AR9" s="9">
        <v>0</v>
      </c>
      <c r="AS9" s="9">
        <v>0.54800635525370001</v>
      </c>
      <c r="AT9" s="9">
        <v>0.22664125119969999</v>
      </c>
      <c r="AU9" s="9">
        <v>0</v>
      </c>
      <c r="AV9" s="9">
        <v>1</v>
      </c>
      <c r="AW9" s="9">
        <v>0</v>
      </c>
      <c r="AX9" s="9">
        <v>0.30303064826390003</v>
      </c>
      <c r="AY9" s="8"/>
    </row>
    <row r="10" spans="1:51">
      <c r="A10" s="31"/>
      <c r="B10" s="31"/>
      <c r="C10" s="10">
        <v>297</v>
      </c>
      <c r="D10" s="10">
        <v>0</v>
      </c>
      <c r="E10" s="10">
        <v>297</v>
      </c>
      <c r="F10" s="10">
        <v>0</v>
      </c>
      <c r="G10" s="10">
        <v>0</v>
      </c>
      <c r="H10" s="10">
        <v>20</v>
      </c>
      <c r="I10" s="10">
        <v>47</v>
      </c>
      <c r="J10" s="10">
        <v>36</v>
      </c>
      <c r="K10" s="10">
        <v>75</v>
      </c>
      <c r="L10" s="10">
        <v>96</v>
      </c>
      <c r="M10" s="10">
        <v>110</v>
      </c>
      <c r="N10" s="10">
        <v>168</v>
      </c>
      <c r="O10" s="10">
        <v>77</v>
      </c>
      <c r="P10" s="10">
        <v>27</v>
      </c>
      <c r="Q10" s="10">
        <v>29</v>
      </c>
      <c r="R10" s="10">
        <v>47</v>
      </c>
      <c r="S10" s="10">
        <v>32</v>
      </c>
      <c r="T10" s="10">
        <v>12</v>
      </c>
      <c r="U10" s="10">
        <v>46</v>
      </c>
      <c r="V10" s="10">
        <v>71</v>
      </c>
      <c r="W10" s="10">
        <v>70</v>
      </c>
      <c r="X10" s="10">
        <v>51</v>
      </c>
      <c r="Y10" s="10">
        <v>61</v>
      </c>
      <c r="Z10" s="10">
        <v>26</v>
      </c>
      <c r="AA10" s="10">
        <v>3</v>
      </c>
      <c r="AB10" s="10">
        <v>99</v>
      </c>
      <c r="AC10" s="10">
        <v>25</v>
      </c>
      <c r="AD10" s="10">
        <v>5</v>
      </c>
      <c r="AE10" s="10">
        <v>10</v>
      </c>
      <c r="AF10" s="10">
        <v>28</v>
      </c>
      <c r="AG10" s="10">
        <v>7</v>
      </c>
      <c r="AH10" s="10">
        <v>2</v>
      </c>
      <c r="AI10" s="10">
        <v>7</v>
      </c>
      <c r="AJ10" s="10">
        <v>0</v>
      </c>
      <c r="AK10" s="10">
        <v>105</v>
      </c>
      <c r="AL10" s="10">
        <v>106</v>
      </c>
      <c r="AM10" s="10">
        <v>7</v>
      </c>
      <c r="AN10" s="10">
        <v>87</v>
      </c>
      <c r="AO10" s="10">
        <v>75</v>
      </c>
      <c r="AP10" s="10">
        <v>0</v>
      </c>
      <c r="AQ10" s="10">
        <v>6</v>
      </c>
      <c r="AR10" s="10">
        <v>0</v>
      </c>
      <c r="AS10" s="10">
        <v>110</v>
      </c>
      <c r="AT10" s="10">
        <v>86</v>
      </c>
      <c r="AU10" s="10">
        <v>0</v>
      </c>
      <c r="AV10" s="10">
        <v>74</v>
      </c>
      <c r="AW10" s="10">
        <v>0</v>
      </c>
      <c r="AX10" s="10">
        <v>27</v>
      </c>
      <c r="AY10" s="8"/>
    </row>
    <row r="11" spans="1:51">
      <c r="A11" s="31"/>
      <c r="B11" s="31"/>
      <c r="C11" s="11" t="s">
        <v>97</v>
      </c>
      <c r="D11" s="11"/>
      <c r="E11" s="12" t="s">
        <v>228</v>
      </c>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2" t="s">
        <v>99</v>
      </c>
      <c r="AJ11" s="11"/>
      <c r="AK11" s="12" t="s">
        <v>119</v>
      </c>
      <c r="AL11" s="11"/>
      <c r="AM11" s="11"/>
      <c r="AN11" s="11"/>
      <c r="AO11" s="11"/>
      <c r="AP11" s="11"/>
      <c r="AQ11" s="11"/>
      <c r="AR11" s="11"/>
      <c r="AS11" s="12" t="s">
        <v>298</v>
      </c>
      <c r="AT11" s="12" t="s">
        <v>292</v>
      </c>
      <c r="AU11" s="11"/>
      <c r="AV11" s="12" t="s">
        <v>299</v>
      </c>
      <c r="AW11" s="11"/>
      <c r="AX11" s="12" t="s">
        <v>292</v>
      </c>
      <c r="AY11" s="8"/>
    </row>
    <row r="12" spans="1:51">
      <c r="A12" s="31"/>
      <c r="B12" s="30" t="s">
        <v>52</v>
      </c>
      <c r="C12" s="9">
        <v>0.2540849673203</v>
      </c>
      <c r="D12" s="9">
        <v>0</v>
      </c>
      <c r="E12" s="9">
        <v>0</v>
      </c>
      <c r="F12" s="9">
        <v>1</v>
      </c>
      <c r="G12" s="9">
        <v>0</v>
      </c>
      <c r="H12" s="9">
        <v>0.24740025586299999</v>
      </c>
      <c r="I12" s="9">
        <v>0.25952641997050002</v>
      </c>
      <c r="J12" s="9">
        <v>0.27019202411030002</v>
      </c>
      <c r="K12" s="9">
        <v>0.2550847850722</v>
      </c>
      <c r="L12" s="9">
        <v>0.24729372470700001</v>
      </c>
      <c r="M12" s="9">
        <v>0.2456424122425</v>
      </c>
      <c r="N12" s="9">
        <v>0.25858906888920002</v>
      </c>
      <c r="O12" s="9">
        <v>0.2283704366831</v>
      </c>
      <c r="P12" s="9">
        <v>0.31537719445500001</v>
      </c>
      <c r="Q12" s="9">
        <v>0.37157516030990001</v>
      </c>
      <c r="R12" s="9">
        <v>0.2261808180116</v>
      </c>
      <c r="S12" s="9">
        <v>0.2380675830624</v>
      </c>
      <c r="T12" s="9">
        <v>0.1198718751856</v>
      </c>
      <c r="U12" s="9">
        <v>0.2330379429967</v>
      </c>
      <c r="V12" s="9">
        <v>0.24615141689510001</v>
      </c>
      <c r="W12" s="9">
        <v>0.31205395184680002</v>
      </c>
      <c r="X12" s="9">
        <v>0.21832305796990001</v>
      </c>
      <c r="Y12" s="9">
        <v>0.23406812023769999</v>
      </c>
      <c r="Z12" s="9">
        <v>0.16924352063609999</v>
      </c>
      <c r="AA12" s="9">
        <v>0.28270637091709999</v>
      </c>
      <c r="AB12" s="9">
        <v>0.32761056828489998</v>
      </c>
      <c r="AC12" s="9">
        <v>0.26283320298640001</v>
      </c>
      <c r="AD12" s="9">
        <v>0.46073870492059998</v>
      </c>
      <c r="AE12" s="9">
        <v>0.19880933989089999</v>
      </c>
      <c r="AF12" s="9">
        <v>0.13983377086269999</v>
      </c>
      <c r="AG12" s="9">
        <v>0.33245254505459998</v>
      </c>
      <c r="AH12" s="9">
        <v>6.9482301173199992E-2</v>
      </c>
      <c r="AI12" s="9">
        <v>0.19883884204140001</v>
      </c>
      <c r="AJ12" s="9">
        <v>9.3233788912839996E-2</v>
      </c>
      <c r="AK12" s="9">
        <v>0.15066569642950001</v>
      </c>
      <c r="AL12" s="9">
        <v>0.2481076088668</v>
      </c>
      <c r="AM12" s="9">
        <v>0.19699471462660001</v>
      </c>
      <c r="AN12" s="9">
        <v>0.31664352419839997</v>
      </c>
      <c r="AO12" s="9">
        <v>0.22628619813039999</v>
      </c>
      <c r="AP12" s="9">
        <v>0</v>
      </c>
      <c r="AQ12" s="9">
        <v>6.5911774730820008E-2</v>
      </c>
      <c r="AR12" s="9">
        <v>0</v>
      </c>
      <c r="AS12" s="9">
        <v>0</v>
      </c>
      <c r="AT12" s="9">
        <v>0.1906901142353</v>
      </c>
      <c r="AU12" s="9">
        <v>0.76501245158009989</v>
      </c>
      <c r="AV12" s="9">
        <v>0</v>
      </c>
      <c r="AW12" s="9">
        <v>0</v>
      </c>
      <c r="AX12" s="9">
        <v>0.20441431743489999</v>
      </c>
      <c r="AY12" s="8"/>
    </row>
    <row r="13" spans="1:51">
      <c r="A13" s="31"/>
      <c r="B13" s="31"/>
      <c r="C13" s="10">
        <v>279</v>
      </c>
      <c r="D13" s="10">
        <v>0</v>
      </c>
      <c r="E13" s="10">
        <v>0</v>
      </c>
      <c r="F13" s="10">
        <v>279</v>
      </c>
      <c r="G13" s="10">
        <v>0</v>
      </c>
      <c r="H13" s="10">
        <v>22</v>
      </c>
      <c r="I13" s="10">
        <v>48</v>
      </c>
      <c r="J13" s="10">
        <v>45</v>
      </c>
      <c r="K13" s="10">
        <v>61</v>
      </c>
      <c r="L13" s="10">
        <v>81</v>
      </c>
      <c r="M13" s="10">
        <v>93</v>
      </c>
      <c r="N13" s="10">
        <v>165</v>
      </c>
      <c r="O13" s="10">
        <v>57</v>
      </c>
      <c r="P13" s="10">
        <v>34</v>
      </c>
      <c r="Q13" s="10">
        <v>45</v>
      </c>
      <c r="R13" s="10">
        <v>39</v>
      </c>
      <c r="S13" s="10">
        <v>33</v>
      </c>
      <c r="T13" s="10">
        <v>5</v>
      </c>
      <c r="U13" s="10">
        <v>28</v>
      </c>
      <c r="V13" s="10">
        <v>56</v>
      </c>
      <c r="W13" s="10">
        <v>94</v>
      </c>
      <c r="X13" s="10">
        <v>50</v>
      </c>
      <c r="Y13" s="10">
        <v>45</v>
      </c>
      <c r="Z13" s="10">
        <v>15</v>
      </c>
      <c r="AA13" s="10">
        <v>3</v>
      </c>
      <c r="AB13" s="10">
        <v>137</v>
      </c>
      <c r="AC13" s="10">
        <v>30</v>
      </c>
      <c r="AD13" s="10">
        <v>6</v>
      </c>
      <c r="AE13" s="10">
        <v>9</v>
      </c>
      <c r="AF13" s="10">
        <v>14</v>
      </c>
      <c r="AG13" s="10">
        <v>10</v>
      </c>
      <c r="AH13" s="10">
        <v>1</v>
      </c>
      <c r="AI13" s="10">
        <v>4</v>
      </c>
      <c r="AJ13" s="10">
        <v>1</v>
      </c>
      <c r="AK13" s="10">
        <v>50</v>
      </c>
      <c r="AL13" s="10">
        <v>102</v>
      </c>
      <c r="AM13" s="10">
        <v>8</v>
      </c>
      <c r="AN13" s="10">
        <v>97</v>
      </c>
      <c r="AO13" s="10">
        <v>51</v>
      </c>
      <c r="AP13" s="10">
        <v>0</v>
      </c>
      <c r="AQ13" s="10">
        <v>4</v>
      </c>
      <c r="AR13" s="10">
        <v>0</v>
      </c>
      <c r="AS13" s="10">
        <v>0</v>
      </c>
      <c r="AT13" s="10">
        <v>74</v>
      </c>
      <c r="AU13" s="10">
        <v>181</v>
      </c>
      <c r="AV13" s="10">
        <v>0</v>
      </c>
      <c r="AW13" s="10">
        <v>0</v>
      </c>
      <c r="AX13" s="10">
        <v>24</v>
      </c>
      <c r="AY13" s="8"/>
    </row>
    <row r="14" spans="1:51">
      <c r="A14" s="31"/>
      <c r="B14" s="31"/>
      <c r="C14" s="11" t="s">
        <v>97</v>
      </c>
      <c r="D14" s="11"/>
      <c r="E14" s="11"/>
      <c r="F14" s="12" t="s">
        <v>177</v>
      </c>
      <c r="G14" s="11"/>
      <c r="H14" s="11"/>
      <c r="I14" s="11"/>
      <c r="J14" s="11"/>
      <c r="K14" s="11"/>
      <c r="L14" s="11"/>
      <c r="M14" s="11"/>
      <c r="N14" s="11"/>
      <c r="O14" s="11"/>
      <c r="P14" s="11"/>
      <c r="Q14" s="11"/>
      <c r="R14" s="11"/>
      <c r="S14" s="11"/>
      <c r="T14" s="11"/>
      <c r="U14" s="11"/>
      <c r="V14" s="11"/>
      <c r="W14" s="11"/>
      <c r="X14" s="11"/>
      <c r="Y14" s="11"/>
      <c r="Z14" s="11"/>
      <c r="AA14" s="11"/>
      <c r="AB14" s="12" t="s">
        <v>105</v>
      </c>
      <c r="AC14" s="11"/>
      <c r="AD14" s="11"/>
      <c r="AE14" s="11"/>
      <c r="AF14" s="11"/>
      <c r="AG14" s="11"/>
      <c r="AH14" s="11"/>
      <c r="AI14" s="11"/>
      <c r="AJ14" s="11"/>
      <c r="AK14" s="11"/>
      <c r="AL14" s="11"/>
      <c r="AM14" s="11"/>
      <c r="AN14" s="12" t="s">
        <v>120</v>
      </c>
      <c r="AO14" s="11"/>
      <c r="AP14" s="11"/>
      <c r="AQ14" s="11"/>
      <c r="AR14" s="11"/>
      <c r="AS14" s="11"/>
      <c r="AT14" s="12" t="s">
        <v>300</v>
      </c>
      <c r="AU14" s="12" t="s">
        <v>301</v>
      </c>
      <c r="AV14" s="11"/>
      <c r="AW14" s="11"/>
      <c r="AX14" s="12" t="s">
        <v>300</v>
      </c>
      <c r="AY14" s="8"/>
    </row>
    <row r="15" spans="1:51">
      <c r="A15" s="31"/>
      <c r="B15" s="30" t="s">
        <v>53</v>
      </c>
      <c r="C15" s="9">
        <v>0.25245098039219999</v>
      </c>
      <c r="D15" s="9">
        <v>0</v>
      </c>
      <c r="E15" s="9">
        <v>0</v>
      </c>
      <c r="F15" s="9">
        <v>0</v>
      </c>
      <c r="G15" s="9">
        <v>1</v>
      </c>
      <c r="H15" s="9">
        <v>0.29464453893749998</v>
      </c>
      <c r="I15" s="9">
        <v>0.2763876499331</v>
      </c>
      <c r="J15" s="9">
        <v>0.25887455556389999</v>
      </c>
      <c r="K15" s="9">
        <v>0.23220651237699999</v>
      </c>
      <c r="L15" s="9">
        <v>0.2166946681569</v>
      </c>
      <c r="M15" s="9">
        <v>0.25733330011010003</v>
      </c>
      <c r="N15" s="9">
        <v>0.2471064296105</v>
      </c>
      <c r="O15" s="9">
        <v>0.22014902345000001</v>
      </c>
      <c r="P15" s="9">
        <v>0.24603318908329999</v>
      </c>
      <c r="Q15" s="9">
        <v>0.27889832612229998</v>
      </c>
      <c r="R15" s="9">
        <v>0.30369887164179998</v>
      </c>
      <c r="S15" s="9">
        <v>0.26386050439089997</v>
      </c>
      <c r="T15" s="9">
        <v>0.32809887227880002</v>
      </c>
      <c r="U15" s="9">
        <v>0.22973203239670001</v>
      </c>
      <c r="V15" s="9">
        <v>0.23818433730399999</v>
      </c>
      <c r="W15" s="9">
        <v>0.24692190260229999</v>
      </c>
      <c r="X15" s="9">
        <v>0.26935670300100001</v>
      </c>
      <c r="Y15" s="9">
        <v>0.24672438436710001</v>
      </c>
      <c r="Z15" s="9">
        <v>0.2829448952004</v>
      </c>
      <c r="AA15" s="9">
        <v>0.21186513747829999</v>
      </c>
      <c r="AB15" s="9">
        <v>0.2808014179676</v>
      </c>
      <c r="AC15" s="9">
        <v>0.2151939995347</v>
      </c>
      <c r="AD15" s="9">
        <v>0.14719424251989999</v>
      </c>
      <c r="AE15" s="9">
        <v>0.3328919204097</v>
      </c>
      <c r="AF15" s="9">
        <v>0.18530557466649999</v>
      </c>
      <c r="AG15" s="9">
        <v>0.15419672433660001</v>
      </c>
      <c r="AH15" s="9">
        <v>7.1906965376869997E-2</v>
      </c>
      <c r="AI15" s="9">
        <v>8.2159150405560002E-2</v>
      </c>
      <c r="AJ15" s="9">
        <v>0.77940979216139994</v>
      </c>
      <c r="AK15" s="9">
        <v>0.25435797885220002</v>
      </c>
      <c r="AL15" s="9">
        <v>0.28181269419810001</v>
      </c>
      <c r="AM15" s="9">
        <v>0.27133301764149997</v>
      </c>
      <c r="AN15" s="9">
        <v>0.2029826017734</v>
      </c>
      <c r="AO15" s="9">
        <v>0.2087087670659</v>
      </c>
      <c r="AP15" s="9">
        <v>0</v>
      </c>
      <c r="AQ15" s="9">
        <v>0.59308002762020007</v>
      </c>
      <c r="AR15" s="9">
        <v>0</v>
      </c>
      <c r="AS15" s="9">
        <v>0</v>
      </c>
      <c r="AT15" s="9">
        <v>0.58266863456499995</v>
      </c>
      <c r="AU15" s="9">
        <v>0.23498754841989999</v>
      </c>
      <c r="AV15" s="9">
        <v>0</v>
      </c>
      <c r="AW15" s="9">
        <v>0</v>
      </c>
      <c r="AX15" s="9">
        <v>1.6899721702800002E-2</v>
      </c>
      <c r="AY15" s="8"/>
    </row>
    <row r="16" spans="1:51">
      <c r="A16" s="31"/>
      <c r="B16" s="31"/>
      <c r="C16" s="10">
        <v>278</v>
      </c>
      <c r="D16" s="10">
        <v>0</v>
      </c>
      <c r="E16" s="10">
        <v>0</v>
      </c>
      <c r="F16" s="10">
        <v>0</v>
      </c>
      <c r="G16" s="10">
        <v>278</v>
      </c>
      <c r="H16" s="10">
        <v>41</v>
      </c>
      <c r="I16" s="10">
        <v>45</v>
      </c>
      <c r="J16" s="10">
        <v>45</v>
      </c>
      <c r="K16" s="10">
        <v>55</v>
      </c>
      <c r="L16" s="10">
        <v>69</v>
      </c>
      <c r="M16" s="10">
        <v>104</v>
      </c>
      <c r="N16" s="10">
        <v>155</v>
      </c>
      <c r="O16" s="10">
        <v>57</v>
      </c>
      <c r="P16" s="10">
        <v>22</v>
      </c>
      <c r="Q16" s="10">
        <v>39</v>
      </c>
      <c r="R16" s="10">
        <v>40</v>
      </c>
      <c r="S16" s="10">
        <v>37</v>
      </c>
      <c r="T16" s="10">
        <v>18</v>
      </c>
      <c r="U16" s="10">
        <v>37</v>
      </c>
      <c r="V16" s="10">
        <v>57</v>
      </c>
      <c r="W16" s="10">
        <v>71</v>
      </c>
      <c r="X16" s="10">
        <v>50</v>
      </c>
      <c r="Y16" s="10">
        <v>56</v>
      </c>
      <c r="Z16" s="10">
        <v>25</v>
      </c>
      <c r="AA16" s="10">
        <v>3</v>
      </c>
      <c r="AB16" s="10">
        <v>123</v>
      </c>
      <c r="AC16" s="10">
        <v>27</v>
      </c>
      <c r="AD16" s="10">
        <v>4</v>
      </c>
      <c r="AE16" s="10">
        <v>11</v>
      </c>
      <c r="AF16" s="10">
        <v>21</v>
      </c>
      <c r="AG16" s="10">
        <v>5</v>
      </c>
      <c r="AH16" s="10">
        <v>1</v>
      </c>
      <c r="AI16" s="10">
        <v>1</v>
      </c>
      <c r="AJ16" s="10">
        <v>1</v>
      </c>
      <c r="AK16" s="10">
        <v>73</v>
      </c>
      <c r="AL16" s="10">
        <v>105</v>
      </c>
      <c r="AM16" s="10">
        <v>12</v>
      </c>
      <c r="AN16" s="10">
        <v>67</v>
      </c>
      <c r="AO16" s="10">
        <v>61</v>
      </c>
      <c r="AP16" s="10">
        <v>0</v>
      </c>
      <c r="AQ16" s="10">
        <v>16</v>
      </c>
      <c r="AR16" s="10">
        <v>0</v>
      </c>
      <c r="AS16" s="10">
        <v>0</v>
      </c>
      <c r="AT16" s="10">
        <v>227</v>
      </c>
      <c r="AU16" s="10">
        <v>48</v>
      </c>
      <c r="AV16" s="10">
        <v>0</v>
      </c>
      <c r="AW16" s="10">
        <v>0</v>
      </c>
      <c r="AX16" s="10">
        <v>3</v>
      </c>
      <c r="AY16" s="8"/>
    </row>
    <row r="17" spans="1:51">
      <c r="A17" s="31"/>
      <c r="B17" s="31"/>
      <c r="C17" s="11" t="s">
        <v>97</v>
      </c>
      <c r="D17" s="11"/>
      <c r="E17" s="11"/>
      <c r="F17" s="11"/>
      <c r="G17" s="12" t="s">
        <v>107</v>
      </c>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2" t="s">
        <v>171</v>
      </c>
      <c r="AR17" s="11"/>
      <c r="AS17" s="11"/>
      <c r="AT17" s="12" t="s">
        <v>302</v>
      </c>
      <c r="AU17" s="12" t="s">
        <v>303</v>
      </c>
      <c r="AV17" s="11"/>
      <c r="AW17" s="11"/>
      <c r="AX17" s="11"/>
      <c r="AY17" s="8"/>
    </row>
    <row r="18" spans="1:51">
      <c r="A18" s="31"/>
      <c r="B18" s="30" t="s">
        <v>30</v>
      </c>
      <c r="C18" s="9">
        <v>1</v>
      </c>
      <c r="D18" s="9">
        <v>1</v>
      </c>
      <c r="E18" s="9">
        <v>1</v>
      </c>
      <c r="F18" s="9">
        <v>1</v>
      </c>
      <c r="G18" s="9">
        <v>1</v>
      </c>
      <c r="H18" s="9">
        <v>1</v>
      </c>
      <c r="I18" s="9">
        <v>1</v>
      </c>
      <c r="J18" s="9">
        <v>1</v>
      </c>
      <c r="K18" s="9">
        <v>1</v>
      </c>
      <c r="L18" s="9">
        <v>1</v>
      </c>
      <c r="M18" s="9">
        <v>1</v>
      </c>
      <c r="N18" s="9">
        <v>1</v>
      </c>
      <c r="O18" s="9">
        <v>1</v>
      </c>
      <c r="P18" s="9">
        <v>1</v>
      </c>
      <c r="Q18" s="9">
        <v>1</v>
      </c>
      <c r="R18" s="9">
        <v>1</v>
      </c>
      <c r="S18" s="9">
        <v>1</v>
      </c>
      <c r="T18" s="9">
        <v>1</v>
      </c>
      <c r="U18" s="9">
        <v>1</v>
      </c>
      <c r="V18" s="9">
        <v>1</v>
      </c>
      <c r="W18" s="9">
        <v>1</v>
      </c>
      <c r="X18" s="9">
        <v>1</v>
      </c>
      <c r="Y18" s="9">
        <v>1</v>
      </c>
      <c r="Z18" s="9">
        <v>1</v>
      </c>
      <c r="AA18" s="9">
        <v>1</v>
      </c>
      <c r="AB18" s="9">
        <v>1</v>
      </c>
      <c r="AC18" s="9">
        <v>1</v>
      </c>
      <c r="AD18" s="9">
        <v>1</v>
      </c>
      <c r="AE18" s="9">
        <v>1</v>
      </c>
      <c r="AF18" s="9">
        <v>1</v>
      </c>
      <c r="AG18" s="9">
        <v>1</v>
      </c>
      <c r="AH18" s="9">
        <v>1</v>
      </c>
      <c r="AI18" s="9">
        <v>1</v>
      </c>
      <c r="AJ18" s="9">
        <v>1</v>
      </c>
      <c r="AK18" s="9">
        <v>1</v>
      </c>
      <c r="AL18" s="9">
        <v>1</v>
      </c>
      <c r="AM18" s="9">
        <v>1</v>
      </c>
      <c r="AN18" s="9">
        <v>1</v>
      </c>
      <c r="AO18" s="9">
        <v>1</v>
      </c>
      <c r="AP18" s="9">
        <v>1</v>
      </c>
      <c r="AQ18" s="9">
        <v>1</v>
      </c>
      <c r="AR18" s="9">
        <v>1</v>
      </c>
      <c r="AS18" s="9">
        <v>1</v>
      </c>
      <c r="AT18" s="9">
        <v>1</v>
      </c>
      <c r="AU18" s="9">
        <v>1</v>
      </c>
      <c r="AV18" s="9">
        <v>1</v>
      </c>
      <c r="AW18" s="9">
        <v>1</v>
      </c>
      <c r="AX18" s="9">
        <v>1</v>
      </c>
      <c r="AY18" s="8"/>
    </row>
    <row r="19" spans="1:51">
      <c r="A19" s="31"/>
      <c r="B19" s="31"/>
      <c r="C19" s="10">
        <v>1099</v>
      </c>
      <c r="D19" s="10">
        <v>245</v>
      </c>
      <c r="E19" s="10">
        <v>297</v>
      </c>
      <c r="F19" s="10">
        <v>279</v>
      </c>
      <c r="G19" s="10">
        <v>278</v>
      </c>
      <c r="H19" s="10">
        <v>99</v>
      </c>
      <c r="I19" s="10">
        <v>176</v>
      </c>
      <c r="J19" s="10">
        <v>160</v>
      </c>
      <c r="K19" s="10">
        <v>248</v>
      </c>
      <c r="L19" s="10">
        <v>325</v>
      </c>
      <c r="M19" s="10">
        <v>402</v>
      </c>
      <c r="N19" s="10">
        <v>623</v>
      </c>
      <c r="O19" s="10">
        <v>255</v>
      </c>
      <c r="P19" s="10">
        <v>104</v>
      </c>
      <c r="Q19" s="10">
        <v>148</v>
      </c>
      <c r="R19" s="10">
        <v>160</v>
      </c>
      <c r="S19" s="10">
        <v>130</v>
      </c>
      <c r="T19" s="10">
        <v>47</v>
      </c>
      <c r="U19" s="10">
        <v>128</v>
      </c>
      <c r="V19" s="10">
        <v>245</v>
      </c>
      <c r="W19" s="10">
        <v>309</v>
      </c>
      <c r="X19" s="10">
        <v>196</v>
      </c>
      <c r="Y19" s="10">
        <v>202</v>
      </c>
      <c r="Z19" s="10">
        <v>77</v>
      </c>
      <c r="AA19" s="10">
        <v>11</v>
      </c>
      <c r="AB19" s="10">
        <v>463</v>
      </c>
      <c r="AC19" s="10">
        <v>103</v>
      </c>
      <c r="AD19" s="10">
        <v>16</v>
      </c>
      <c r="AE19" s="10">
        <v>44</v>
      </c>
      <c r="AF19" s="10">
        <v>88</v>
      </c>
      <c r="AG19" s="10">
        <v>28</v>
      </c>
      <c r="AH19" s="10">
        <v>5</v>
      </c>
      <c r="AI19" s="10">
        <v>14</v>
      </c>
      <c r="AJ19" s="10">
        <v>4</v>
      </c>
      <c r="AK19" s="10">
        <v>288</v>
      </c>
      <c r="AL19" s="10">
        <v>406</v>
      </c>
      <c r="AM19" s="10">
        <v>43</v>
      </c>
      <c r="AN19" s="10">
        <v>307</v>
      </c>
      <c r="AO19" s="10">
        <v>246</v>
      </c>
      <c r="AP19" s="10">
        <v>2</v>
      </c>
      <c r="AQ19" s="10">
        <v>32</v>
      </c>
      <c r="AR19" s="10">
        <v>20</v>
      </c>
      <c r="AS19" s="10">
        <v>205</v>
      </c>
      <c r="AT19" s="10">
        <v>387</v>
      </c>
      <c r="AU19" s="10">
        <v>229</v>
      </c>
      <c r="AV19" s="10">
        <v>74</v>
      </c>
      <c r="AW19" s="10">
        <v>89</v>
      </c>
      <c r="AX19" s="10">
        <v>95</v>
      </c>
      <c r="AY19" s="8"/>
    </row>
    <row r="20" spans="1:51">
      <c r="A20" s="31"/>
      <c r="B20" s="31"/>
      <c r="C20" s="11" t="s">
        <v>97</v>
      </c>
      <c r="D20" s="11" t="s">
        <v>97</v>
      </c>
      <c r="E20" s="11" t="s">
        <v>97</v>
      </c>
      <c r="F20" s="11" t="s">
        <v>97</v>
      </c>
      <c r="G20" s="11" t="s">
        <v>97</v>
      </c>
      <c r="H20" s="11" t="s">
        <v>97</v>
      </c>
      <c r="I20" s="11" t="s">
        <v>97</v>
      </c>
      <c r="J20" s="11" t="s">
        <v>97</v>
      </c>
      <c r="K20" s="11" t="s">
        <v>97</v>
      </c>
      <c r="L20" s="11" t="s">
        <v>97</v>
      </c>
      <c r="M20" s="11" t="s">
        <v>97</v>
      </c>
      <c r="N20" s="11" t="s">
        <v>97</v>
      </c>
      <c r="O20" s="11" t="s">
        <v>97</v>
      </c>
      <c r="P20" s="11" t="s">
        <v>97</v>
      </c>
      <c r="Q20" s="11" t="s">
        <v>97</v>
      </c>
      <c r="R20" s="11" t="s">
        <v>97</v>
      </c>
      <c r="S20" s="11" t="s">
        <v>97</v>
      </c>
      <c r="T20" s="11" t="s">
        <v>97</v>
      </c>
      <c r="U20" s="11" t="s">
        <v>97</v>
      </c>
      <c r="V20" s="11" t="s">
        <v>97</v>
      </c>
      <c r="W20" s="11" t="s">
        <v>97</v>
      </c>
      <c r="X20" s="11" t="s">
        <v>97</v>
      </c>
      <c r="Y20" s="11" t="s">
        <v>97</v>
      </c>
      <c r="Z20" s="11" t="s">
        <v>97</v>
      </c>
      <c r="AA20" s="11" t="s">
        <v>97</v>
      </c>
      <c r="AB20" s="11" t="s">
        <v>97</v>
      </c>
      <c r="AC20" s="11" t="s">
        <v>97</v>
      </c>
      <c r="AD20" s="11" t="s">
        <v>97</v>
      </c>
      <c r="AE20" s="11" t="s">
        <v>97</v>
      </c>
      <c r="AF20" s="11" t="s">
        <v>97</v>
      </c>
      <c r="AG20" s="11" t="s">
        <v>97</v>
      </c>
      <c r="AH20" s="11" t="s">
        <v>97</v>
      </c>
      <c r="AI20" s="11" t="s">
        <v>97</v>
      </c>
      <c r="AJ20" s="11" t="s">
        <v>97</v>
      </c>
      <c r="AK20" s="11" t="s">
        <v>97</v>
      </c>
      <c r="AL20" s="11" t="s">
        <v>97</v>
      </c>
      <c r="AM20" s="11" t="s">
        <v>97</v>
      </c>
      <c r="AN20" s="11" t="s">
        <v>97</v>
      </c>
      <c r="AO20" s="11" t="s">
        <v>97</v>
      </c>
      <c r="AP20" s="11" t="s">
        <v>97</v>
      </c>
      <c r="AQ20" s="11" t="s">
        <v>97</v>
      </c>
      <c r="AR20" s="11" t="s">
        <v>97</v>
      </c>
      <c r="AS20" s="11" t="s">
        <v>97</v>
      </c>
      <c r="AT20" s="11" t="s">
        <v>97</v>
      </c>
      <c r="AU20" s="11" t="s">
        <v>97</v>
      </c>
      <c r="AV20" s="11" t="s">
        <v>97</v>
      </c>
      <c r="AW20" s="11" t="s">
        <v>97</v>
      </c>
      <c r="AX20" s="11" t="s">
        <v>97</v>
      </c>
      <c r="AY20" s="8"/>
    </row>
    <row r="21" spans="1:51" s="17" customFormat="1" ht="15" customHeight="1" thickBot="1">
      <c r="A21" s="33" t="s">
        <v>113</v>
      </c>
      <c r="B21" s="34"/>
      <c r="C21" s="18">
        <v>2.9550730377024221</v>
      </c>
      <c r="D21" s="18">
        <v>6.2604810887355651</v>
      </c>
      <c r="E21" s="18">
        <v>5.6859756615360064</v>
      </c>
      <c r="F21" s="18">
        <v>5.8665628221136936</v>
      </c>
      <c r="G21" s="18">
        <v>5.8771066818787077</v>
      </c>
      <c r="H21" s="18">
        <v>9.8490488379644887</v>
      </c>
      <c r="I21" s="18">
        <v>7.3865970193356851</v>
      </c>
      <c r="J21" s="18">
        <v>7.7471696345025407</v>
      </c>
      <c r="K21" s="18">
        <v>6.222493840728113</v>
      </c>
      <c r="L21" s="18">
        <v>5.4354747962215839</v>
      </c>
      <c r="M21" s="18">
        <v>4.8871423674565291</v>
      </c>
      <c r="N21" s="18">
        <v>3.9254729579127079</v>
      </c>
      <c r="O21" s="18">
        <v>6.1364784311213523</v>
      </c>
      <c r="P21" s="18">
        <v>9.6093606831756677</v>
      </c>
      <c r="Q21" s="18">
        <v>8.0551556460596636</v>
      </c>
      <c r="R21" s="18">
        <v>7.7471696345025407</v>
      </c>
      <c r="S21" s="18">
        <v>8.5947989887665699</v>
      </c>
      <c r="T21" s="18">
        <v>14.294549978506531</v>
      </c>
      <c r="U21" s="18">
        <v>8.6616913677371095</v>
      </c>
      <c r="V21" s="18">
        <v>6.2604810887355651</v>
      </c>
      <c r="W21" s="18">
        <v>5.5744528160663549</v>
      </c>
      <c r="X21" s="18">
        <v>6.9995449849081854</v>
      </c>
      <c r="Y21" s="18">
        <v>6.8947939404235417</v>
      </c>
      <c r="Z21" s="18">
        <v>11.167853563147579</v>
      </c>
      <c r="AA21" s="18">
        <v>29.548013274685111</v>
      </c>
      <c r="AB21" s="18">
        <v>4.5537448017299882</v>
      </c>
      <c r="AC21" s="18">
        <v>9.6558986084942156</v>
      </c>
      <c r="AD21" s="18">
        <v>24.499877499612079</v>
      </c>
      <c r="AE21" s="18">
        <v>14.77384412118392</v>
      </c>
      <c r="AF21" s="18">
        <v>10.446532138611969</v>
      </c>
      <c r="AG21" s="18">
        <v>18.520092494258339</v>
      </c>
      <c r="AH21" s="18" t="s">
        <v>114</v>
      </c>
      <c r="AI21" s="18">
        <v>26.191488210155281</v>
      </c>
      <c r="AJ21" s="18" t="s">
        <v>114</v>
      </c>
      <c r="AK21" s="18">
        <v>5.7741529060792471</v>
      </c>
      <c r="AL21" s="18">
        <v>4.8630016978182766</v>
      </c>
      <c r="AM21" s="18">
        <v>14.944650662952659</v>
      </c>
      <c r="AN21" s="18">
        <v>5.5925848949140136</v>
      </c>
      <c r="AO21" s="18">
        <v>6.2477414929465978</v>
      </c>
      <c r="AP21" s="18" t="s">
        <v>114</v>
      </c>
      <c r="AQ21" s="18">
        <v>17.323937122159371</v>
      </c>
      <c r="AR21" s="18">
        <v>21.91332739368012</v>
      </c>
      <c r="AS21" s="18">
        <v>6.8441514484566248</v>
      </c>
      <c r="AT21" s="18">
        <v>4.9809789540947156</v>
      </c>
      <c r="AU21" s="18">
        <v>6.4755300877339428</v>
      </c>
      <c r="AV21" s="18">
        <v>11.391991381467459</v>
      </c>
      <c r="AW21" s="18">
        <v>10.38767450533267</v>
      </c>
      <c r="AX21" s="18">
        <v>10.054272801535991</v>
      </c>
      <c r="AY21" s="8"/>
    </row>
    <row r="22" spans="1:51" ht="15.75" customHeight="1" thickTop="1">
      <c r="A22" s="13" t="s">
        <v>304</v>
      </c>
      <c r="B22" s="14"/>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row>
    <row r="23" spans="1:51">
      <c r="A23" s="16" t="s">
        <v>115</v>
      </c>
    </row>
  </sheetData>
  <mergeCells count="18">
    <mergeCell ref="AR3:AX3"/>
    <mergeCell ref="V3:AA3"/>
    <mergeCell ref="AB3:AK3"/>
    <mergeCell ref="AV2:AX2"/>
    <mergeCell ref="A2:C2"/>
    <mergeCell ref="A3:B5"/>
    <mergeCell ref="D3:G3"/>
    <mergeCell ref="H3:L3"/>
    <mergeCell ref="M3:N3"/>
    <mergeCell ref="O3:U3"/>
    <mergeCell ref="AL3:AQ3"/>
    <mergeCell ref="A6:A20"/>
    <mergeCell ref="A21:B21"/>
    <mergeCell ref="B6:B8"/>
    <mergeCell ref="B9:B11"/>
    <mergeCell ref="B12:B14"/>
    <mergeCell ref="B15:B17"/>
    <mergeCell ref="B18:B20"/>
  </mergeCells>
  <hyperlinks>
    <hyperlink ref="A1" location="'TOC'!A1:A1" display="Back to TOC" xr:uid="{00000000-0004-0000-55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Y29"/>
  <sheetViews>
    <sheetView workbookViewId="0">
      <pane xSplit="2" topLeftCell="C1" activePane="topRight" state="frozen"/>
      <selection pane="topRight"/>
    </sheetView>
  </sheetViews>
  <sheetFormatPr baseColWidth="10" defaultColWidth="8.83203125" defaultRowHeight="15"/>
  <cols>
    <col min="1" max="1" width="50" style="19" customWidth="1"/>
    <col min="2" max="2" width="25" style="19"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7" t="s">
        <v>179</v>
      </c>
      <c r="B2" s="31"/>
      <c r="C2" s="31"/>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6" t="s">
        <v>29</v>
      </c>
      <c r="AW2" s="31"/>
      <c r="AX2" s="31"/>
      <c r="AY2" s="8"/>
    </row>
    <row r="3" spans="1:51" ht="37" customHeight="1">
      <c r="A3" s="38"/>
      <c r="B3" s="31"/>
      <c r="C3" s="20" t="s">
        <v>30</v>
      </c>
      <c r="D3" s="35" t="s">
        <v>31</v>
      </c>
      <c r="E3" s="31"/>
      <c r="F3" s="31"/>
      <c r="G3" s="31"/>
      <c r="H3" s="35" t="s">
        <v>32</v>
      </c>
      <c r="I3" s="31"/>
      <c r="J3" s="31"/>
      <c r="K3" s="31"/>
      <c r="L3" s="31"/>
      <c r="M3" s="35" t="s">
        <v>33</v>
      </c>
      <c r="N3" s="31"/>
      <c r="O3" s="35" t="s">
        <v>34</v>
      </c>
      <c r="P3" s="31"/>
      <c r="Q3" s="31"/>
      <c r="R3" s="31"/>
      <c r="S3" s="31"/>
      <c r="T3" s="31"/>
      <c r="U3" s="31"/>
      <c r="V3" s="35" t="s">
        <v>35</v>
      </c>
      <c r="W3" s="31"/>
      <c r="X3" s="31"/>
      <c r="Y3" s="31"/>
      <c r="Z3" s="31"/>
      <c r="AA3" s="31"/>
      <c r="AB3" s="35" t="s">
        <v>36</v>
      </c>
      <c r="AC3" s="31"/>
      <c r="AD3" s="31"/>
      <c r="AE3" s="31"/>
      <c r="AF3" s="31"/>
      <c r="AG3" s="31"/>
      <c r="AH3" s="31"/>
      <c r="AI3" s="31"/>
      <c r="AJ3" s="31"/>
      <c r="AK3" s="31"/>
      <c r="AL3" s="35" t="s">
        <v>37</v>
      </c>
      <c r="AM3" s="31"/>
      <c r="AN3" s="31"/>
      <c r="AO3" s="31"/>
      <c r="AP3" s="31"/>
      <c r="AQ3" s="31"/>
      <c r="AR3" s="35" t="s">
        <v>38</v>
      </c>
      <c r="AS3" s="31"/>
      <c r="AT3" s="31"/>
      <c r="AU3" s="31"/>
      <c r="AV3" s="31"/>
      <c r="AW3" s="31"/>
      <c r="AX3" s="31"/>
      <c r="AY3" s="8"/>
    </row>
    <row r="4" spans="1:51" ht="16" customHeight="1">
      <c r="A4" s="31"/>
      <c r="B4" s="31"/>
      <c r="C4" s="21" t="s">
        <v>39</v>
      </c>
      <c r="D4" s="21" t="s">
        <v>39</v>
      </c>
      <c r="E4" s="21" t="s">
        <v>40</v>
      </c>
      <c r="F4" s="21" t="s">
        <v>41</v>
      </c>
      <c r="G4" s="21" t="s">
        <v>42</v>
      </c>
      <c r="H4" s="21" t="s">
        <v>39</v>
      </c>
      <c r="I4" s="21" t="s">
        <v>40</v>
      </c>
      <c r="J4" s="21" t="s">
        <v>41</v>
      </c>
      <c r="K4" s="21" t="s">
        <v>42</v>
      </c>
      <c r="L4" s="21" t="s">
        <v>43</v>
      </c>
      <c r="M4" s="21" t="s">
        <v>39</v>
      </c>
      <c r="N4" s="21" t="s">
        <v>40</v>
      </c>
      <c r="O4" s="21" t="s">
        <v>39</v>
      </c>
      <c r="P4" s="21" t="s">
        <v>40</v>
      </c>
      <c r="Q4" s="21" t="s">
        <v>41</v>
      </c>
      <c r="R4" s="21" t="s">
        <v>42</v>
      </c>
      <c r="S4" s="21" t="s">
        <v>43</v>
      </c>
      <c r="T4" s="21" t="s">
        <v>44</v>
      </c>
      <c r="U4" s="21" t="s">
        <v>45</v>
      </c>
      <c r="V4" s="21" t="s">
        <v>39</v>
      </c>
      <c r="W4" s="21" t="s">
        <v>40</v>
      </c>
      <c r="X4" s="21" t="s">
        <v>41</v>
      </c>
      <c r="Y4" s="21" t="s">
        <v>42</v>
      </c>
      <c r="Z4" s="21" t="s">
        <v>43</v>
      </c>
      <c r="AA4" s="21" t="s">
        <v>44</v>
      </c>
      <c r="AB4" s="21" t="s">
        <v>39</v>
      </c>
      <c r="AC4" s="21" t="s">
        <v>40</v>
      </c>
      <c r="AD4" s="21" t="s">
        <v>41</v>
      </c>
      <c r="AE4" s="21" t="s">
        <v>42</v>
      </c>
      <c r="AF4" s="21" t="s">
        <v>43</v>
      </c>
      <c r="AG4" s="21" t="s">
        <v>44</v>
      </c>
      <c r="AH4" s="21" t="s">
        <v>45</v>
      </c>
      <c r="AI4" s="21" t="s">
        <v>46</v>
      </c>
      <c r="AJ4" s="21" t="s">
        <v>47</v>
      </c>
      <c r="AK4" s="21" t="s">
        <v>48</v>
      </c>
      <c r="AL4" s="21" t="s">
        <v>39</v>
      </c>
      <c r="AM4" s="21" t="s">
        <v>40</v>
      </c>
      <c r="AN4" s="21" t="s">
        <v>41</v>
      </c>
      <c r="AO4" s="21" t="s">
        <v>42</v>
      </c>
      <c r="AP4" s="21" t="s">
        <v>43</v>
      </c>
      <c r="AQ4" s="21" t="s">
        <v>44</v>
      </c>
      <c r="AR4" s="21" t="s">
        <v>39</v>
      </c>
      <c r="AS4" s="21" t="s">
        <v>40</v>
      </c>
      <c r="AT4" s="21" t="s">
        <v>41</v>
      </c>
      <c r="AU4" s="21" t="s">
        <v>42</v>
      </c>
      <c r="AV4" s="21" t="s">
        <v>43</v>
      </c>
      <c r="AW4" s="21" t="s">
        <v>44</v>
      </c>
      <c r="AX4" s="21" t="s">
        <v>45</v>
      </c>
      <c r="AY4" s="8"/>
    </row>
    <row r="5" spans="1:51" ht="34.5" customHeight="1">
      <c r="A5" s="31"/>
      <c r="B5" s="31"/>
      <c r="C5" s="20" t="s">
        <v>49</v>
      </c>
      <c r="D5" s="20" t="s">
        <v>50</v>
      </c>
      <c r="E5" s="20" t="s">
        <v>51</v>
      </c>
      <c r="F5" s="20" t="s">
        <v>52</v>
      </c>
      <c r="G5" s="20" t="s">
        <v>53</v>
      </c>
      <c r="H5" s="20" t="s">
        <v>54</v>
      </c>
      <c r="I5" s="20" t="s">
        <v>55</v>
      </c>
      <c r="J5" s="20" t="s">
        <v>56</v>
      </c>
      <c r="K5" s="20" t="s">
        <v>57</v>
      </c>
      <c r="L5" s="20" t="s">
        <v>58</v>
      </c>
      <c r="M5" s="20" t="s">
        <v>59</v>
      </c>
      <c r="N5" s="20" t="s">
        <v>60</v>
      </c>
      <c r="O5" s="20" t="s">
        <v>61</v>
      </c>
      <c r="P5" s="20" t="s">
        <v>62</v>
      </c>
      <c r="Q5" s="20" t="s">
        <v>63</v>
      </c>
      <c r="R5" s="20" t="s">
        <v>64</v>
      </c>
      <c r="S5" s="20" t="s">
        <v>65</v>
      </c>
      <c r="T5" s="20" t="s">
        <v>66</v>
      </c>
      <c r="U5" s="20" t="s">
        <v>67</v>
      </c>
      <c r="V5" s="20" t="s">
        <v>68</v>
      </c>
      <c r="W5" s="20" t="s">
        <v>69</v>
      </c>
      <c r="X5" s="20" t="s">
        <v>70</v>
      </c>
      <c r="Y5" s="20" t="s">
        <v>71</v>
      </c>
      <c r="Z5" s="20" t="s">
        <v>72</v>
      </c>
      <c r="AA5" s="20" t="s">
        <v>73</v>
      </c>
      <c r="AB5" s="20" t="s">
        <v>74</v>
      </c>
      <c r="AC5" s="20" t="s">
        <v>75</v>
      </c>
      <c r="AD5" s="20" t="s">
        <v>76</v>
      </c>
      <c r="AE5" s="20" t="s">
        <v>77</v>
      </c>
      <c r="AF5" s="20" t="s">
        <v>78</v>
      </c>
      <c r="AG5" s="20" t="s">
        <v>79</v>
      </c>
      <c r="AH5" s="20" t="s">
        <v>80</v>
      </c>
      <c r="AI5" s="20" t="s">
        <v>81</v>
      </c>
      <c r="AJ5" s="20" t="s">
        <v>82</v>
      </c>
      <c r="AK5" s="20" t="s">
        <v>83</v>
      </c>
      <c r="AL5" s="20" t="s">
        <v>84</v>
      </c>
      <c r="AM5" s="20" t="s">
        <v>85</v>
      </c>
      <c r="AN5" s="20" t="s">
        <v>86</v>
      </c>
      <c r="AO5" s="20" t="s">
        <v>87</v>
      </c>
      <c r="AP5" s="20" t="s">
        <v>88</v>
      </c>
      <c r="AQ5" s="20" t="s">
        <v>89</v>
      </c>
      <c r="AR5" s="20" t="s">
        <v>90</v>
      </c>
      <c r="AS5" s="20" t="s">
        <v>91</v>
      </c>
      <c r="AT5" s="20" t="s">
        <v>92</v>
      </c>
      <c r="AU5" s="20" t="s">
        <v>93</v>
      </c>
      <c r="AV5" s="20" t="s">
        <v>94</v>
      </c>
      <c r="AW5" s="20" t="s">
        <v>95</v>
      </c>
      <c r="AX5" s="20" t="s">
        <v>96</v>
      </c>
      <c r="AY5" s="8"/>
    </row>
    <row r="6" spans="1:51">
      <c r="A6" s="32" t="s">
        <v>180</v>
      </c>
      <c r="B6" s="30" t="s">
        <v>121</v>
      </c>
      <c r="C6" s="9">
        <v>0.45030541922340001</v>
      </c>
      <c r="D6" s="9">
        <v>0.48849455014069998</v>
      </c>
      <c r="E6" s="9">
        <v>0.44547931499179999</v>
      </c>
      <c r="F6" s="9">
        <v>0.47819126826699998</v>
      </c>
      <c r="G6" s="9">
        <v>0.39348403187820002</v>
      </c>
      <c r="H6" s="9">
        <v>0.27358746237039999</v>
      </c>
      <c r="I6" s="9">
        <v>0.42508538846749999</v>
      </c>
      <c r="J6" s="9">
        <v>0.51569279565460002</v>
      </c>
      <c r="K6" s="9">
        <v>0.44064065200239999</v>
      </c>
      <c r="L6" s="9">
        <v>0.52456745185530007</v>
      </c>
      <c r="M6" s="9">
        <v>0.39583977000010001</v>
      </c>
      <c r="N6" s="9">
        <v>0.50277935693670006</v>
      </c>
      <c r="O6" s="9">
        <v>0.9126165107462999</v>
      </c>
      <c r="P6" s="9">
        <v>0.60467774024749998</v>
      </c>
      <c r="Q6" s="9">
        <v>0.67926441028770002</v>
      </c>
      <c r="R6" s="9">
        <v>0.27506632959440003</v>
      </c>
      <c r="S6" s="9">
        <v>7.0892580058679999E-3</v>
      </c>
      <c r="T6" s="9">
        <v>0</v>
      </c>
      <c r="U6" s="9">
        <v>6.8508921008120002E-3</v>
      </c>
      <c r="V6" s="9">
        <v>0.9097095080837001</v>
      </c>
      <c r="W6" s="9">
        <v>0.66158869372969997</v>
      </c>
      <c r="X6" s="9">
        <v>0.19746017542790001</v>
      </c>
      <c r="Y6" s="9">
        <v>1.913004432923E-2</v>
      </c>
      <c r="Z6" s="9">
        <v>1.155866535544E-2</v>
      </c>
      <c r="AA6" s="9">
        <v>0.22975040988699999</v>
      </c>
      <c r="AB6" s="9">
        <v>0.54678404680210002</v>
      </c>
      <c r="AC6" s="9">
        <v>0.57388928623970004</v>
      </c>
      <c r="AD6" s="9">
        <v>0.21603300538350001</v>
      </c>
      <c r="AE6" s="9">
        <v>0.61349864140580002</v>
      </c>
      <c r="AF6" s="9">
        <v>0.55044989665830002</v>
      </c>
      <c r="AG6" s="9">
        <v>0.4397346844685</v>
      </c>
      <c r="AH6" s="9">
        <v>6.9482301173199992E-2</v>
      </c>
      <c r="AI6" s="9">
        <v>0.23983438422299999</v>
      </c>
      <c r="AJ6" s="9">
        <v>6.0359970434730001E-2</v>
      </c>
      <c r="AK6" s="9">
        <v>0.220933381993</v>
      </c>
      <c r="AL6" s="9">
        <v>0.45869967290359998</v>
      </c>
      <c r="AM6" s="9">
        <v>0.48500249391779998</v>
      </c>
      <c r="AN6" s="9">
        <v>0.39308401005589999</v>
      </c>
      <c r="AO6" s="9">
        <v>0.48607619287769999</v>
      </c>
      <c r="AP6" s="9">
        <v>0.36409871318089998</v>
      </c>
      <c r="AQ6" s="9">
        <v>0.4199184957755</v>
      </c>
      <c r="AR6" s="9">
        <v>0.18441110085340001</v>
      </c>
      <c r="AS6" s="9">
        <v>0.40315205420869998</v>
      </c>
      <c r="AT6" s="9">
        <v>0.34926536868460001</v>
      </c>
      <c r="AU6" s="9">
        <v>0.48509696140730002</v>
      </c>
      <c r="AV6" s="9">
        <v>0.65694798364220008</v>
      </c>
      <c r="AW6" s="9">
        <v>0.4155397911998</v>
      </c>
      <c r="AX6" s="9">
        <v>0.72096267986140006</v>
      </c>
      <c r="AY6" s="8"/>
    </row>
    <row r="7" spans="1:51">
      <c r="A7" s="31"/>
      <c r="B7" s="31"/>
      <c r="C7" s="10">
        <v>486</v>
      </c>
      <c r="D7" s="10">
        <v>121</v>
      </c>
      <c r="E7" s="10">
        <v>128</v>
      </c>
      <c r="F7" s="10">
        <v>122</v>
      </c>
      <c r="G7" s="10">
        <v>115</v>
      </c>
      <c r="H7" s="10">
        <v>24</v>
      </c>
      <c r="I7" s="10">
        <v>68</v>
      </c>
      <c r="J7" s="10">
        <v>82</v>
      </c>
      <c r="K7" s="10">
        <v>108</v>
      </c>
      <c r="L7" s="10">
        <v>159</v>
      </c>
      <c r="M7" s="10">
        <v>154</v>
      </c>
      <c r="N7" s="10">
        <v>301</v>
      </c>
      <c r="O7" s="10">
        <v>224</v>
      </c>
      <c r="P7" s="10">
        <v>59</v>
      </c>
      <c r="Q7" s="10">
        <v>98</v>
      </c>
      <c r="R7" s="10">
        <v>50</v>
      </c>
      <c r="S7" s="10">
        <v>1</v>
      </c>
      <c r="T7" s="10">
        <v>0</v>
      </c>
      <c r="U7" s="10">
        <v>1</v>
      </c>
      <c r="V7" s="10">
        <v>210</v>
      </c>
      <c r="W7" s="10">
        <v>199</v>
      </c>
      <c r="X7" s="10">
        <v>43</v>
      </c>
      <c r="Y7" s="10">
        <v>5</v>
      </c>
      <c r="Z7" s="10">
        <v>1</v>
      </c>
      <c r="AA7" s="10">
        <v>3</v>
      </c>
      <c r="AB7" s="10">
        <v>261</v>
      </c>
      <c r="AC7" s="10">
        <v>57</v>
      </c>
      <c r="AD7" s="10">
        <v>4</v>
      </c>
      <c r="AE7" s="10">
        <v>21</v>
      </c>
      <c r="AF7" s="10">
        <v>38</v>
      </c>
      <c r="AG7" s="10">
        <v>13</v>
      </c>
      <c r="AH7" s="10">
        <v>1</v>
      </c>
      <c r="AI7" s="10">
        <v>3</v>
      </c>
      <c r="AJ7" s="10">
        <v>1</v>
      </c>
      <c r="AK7" s="10">
        <v>67</v>
      </c>
      <c r="AL7" s="10">
        <v>176</v>
      </c>
      <c r="AM7" s="10">
        <v>24</v>
      </c>
      <c r="AN7" s="10">
        <v>121</v>
      </c>
      <c r="AO7" s="10">
        <v>120</v>
      </c>
      <c r="AP7" s="10">
        <v>1</v>
      </c>
      <c r="AQ7" s="10">
        <v>15</v>
      </c>
      <c r="AR7" s="10">
        <v>6</v>
      </c>
      <c r="AS7" s="10">
        <v>90</v>
      </c>
      <c r="AT7" s="10">
        <v>139</v>
      </c>
      <c r="AU7" s="10">
        <v>105</v>
      </c>
      <c r="AV7" s="10">
        <v>45</v>
      </c>
      <c r="AW7" s="10">
        <v>42</v>
      </c>
      <c r="AX7" s="10">
        <v>59</v>
      </c>
      <c r="AY7" s="8"/>
    </row>
    <row r="8" spans="1:51">
      <c r="A8" s="31"/>
      <c r="B8" s="31"/>
      <c r="C8" s="11" t="s">
        <v>97</v>
      </c>
      <c r="D8" s="11"/>
      <c r="E8" s="11"/>
      <c r="F8" s="11"/>
      <c r="G8" s="11"/>
      <c r="H8" s="11"/>
      <c r="I8" s="11"/>
      <c r="J8" s="12" t="s">
        <v>99</v>
      </c>
      <c r="K8" s="11"/>
      <c r="L8" s="12" t="s">
        <v>99</v>
      </c>
      <c r="M8" s="11"/>
      <c r="N8" s="12" t="s">
        <v>99</v>
      </c>
      <c r="O8" s="12" t="s">
        <v>122</v>
      </c>
      <c r="P8" s="12" t="s">
        <v>100</v>
      </c>
      <c r="Q8" s="12" t="s">
        <v>100</v>
      </c>
      <c r="R8" s="12" t="s">
        <v>174</v>
      </c>
      <c r="S8" s="11"/>
      <c r="T8" s="11"/>
      <c r="U8" s="11"/>
      <c r="V8" s="12" t="s">
        <v>124</v>
      </c>
      <c r="W8" s="12" t="s">
        <v>102</v>
      </c>
      <c r="X8" s="12" t="s">
        <v>126</v>
      </c>
      <c r="Y8" s="11"/>
      <c r="Z8" s="11"/>
      <c r="AA8" s="12" t="s">
        <v>125</v>
      </c>
      <c r="AB8" s="12" t="s">
        <v>105</v>
      </c>
      <c r="AC8" s="12" t="s">
        <v>105</v>
      </c>
      <c r="AD8" s="11"/>
      <c r="AE8" s="12" t="s">
        <v>105</v>
      </c>
      <c r="AF8" s="12" t="s">
        <v>105</v>
      </c>
      <c r="AG8" s="11"/>
      <c r="AH8" s="11"/>
      <c r="AI8" s="11"/>
      <c r="AJ8" s="11"/>
      <c r="AK8" s="11"/>
      <c r="AL8" s="11"/>
      <c r="AM8" s="11"/>
      <c r="AN8" s="11"/>
      <c r="AO8" s="11"/>
      <c r="AP8" s="11"/>
      <c r="AQ8" s="11"/>
      <c r="AR8" s="11"/>
      <c r="AS8" s="11"/>
      <c r="AT8" s="11"/>
      <c r="AU8" s="11"/>
      <c r="AV8" s="12" t="s">
        <v>173</v>
      </c>
      <c r="AW8" s="11"/>
      <c r="AX8" s="12" t="s">
        <v>129</v>
      </c>
      <c r="AY8" s="8"/>
    </row>
    <row r="9" spans="1:51">
      <c r="A9" s="31"/>
      <c r="B9" s="30" t="s">
        <v>181</v>
      </c>
      <c r="C9" s="9">
        <v>0.27203795854110002</v>
      </c>
      <c r="D9" s="9">
        <v>0.28756841044019998</v>
      </c>
      <c r="E9" s="9">
        <v>0.29737067327729999</v>
      </c>
      <c r="F9" s="9">
        <v>0.26106907195829998</v>
      </c>
      <c r="G9" s="9">
        <v>0.24228804049159999</v>
      </c>
      <c r="H9" s="9">
        <v>0.1181949625537</v>
      </c>
      <c r="I9" s="9">
        <v>0.20645896118080001</v>
      </c>
      <c r="J9" s="9">
        <v>0.29324890538429998</v>
      </c>
      <c r="K9" s="9">
        <v>0.27970265346520001</v>
      </c>
      <c r="L9" s="9">
        <v>0.3746411760037</v>
      </c>
      <c r="M9" s="9">
        <v>0.24460810688099999</v>
      </c>
      <c r="N9" s="9">
        <v>0.29609018978629997</v>
      </c>
      <c r="O9" s="9">
        <v>0.63121003612519999</v>
      </c>
      <c r="P9" s="9">
        <v>0.2781007491254</v>
      </c>
      <c r="Q9" s="9">
        <v>0.42062631637760001</v>
      </c>
      <c r="R9" s="9">
        <v>0.14649967429370001</v>
      </c>
      <c r="S9" s="9">
        <v>7.0892580058679999E-3</v>
      </c>
      <c r="T9" s="9">
        <v>0</v>
      </c>
      <c r="U9" s="9">
        <v>0</v>
      </c>
      <c r="V9" s="9">
        <v>0.63784614400750006</v>
      </c>
      <c r="W9" s="9">
        <v>0.35400788299730002</v>
      </c>
      <c r="X9" s="9">
        <v>9.9711951040700006E-2</v>
      </c>
      <c r="Y9" s="9">
        <v>4.8175433136450002E-3</v>
      </c>
      <c r="Z9" s="9">
        <v>0</v>
      </c>
      <c r="AA9" s="9">
        <v>6.8085977707660006E-2</v>
      </c>
      <c r="AB9" s="9">
        <v>0.30313551247140003</v>
      </c>
      <c r="AC9" s="9">
        <v>0.38043213253489999</v>
      </c>
      <c r="AD9" s="9">
        <v>0.1021126668856</v>
      </c>
      <c r="AE9" s="9">
        <v>0.51041174403449996</v>
      </c>
      <c r="AF9" s="9">
        <v>0.37833466210639999</v>
      </c>
      <c r="AG9" s="9">
        <v>0.21512780098299999</v>
      </c>
      <c r="AH9" s="9">
        <v>6.9482301173199992E-2</v>
      </c>
      <c r="AI9" s="9">
        <v>7.3807170564310007E-2</v>
      </c>
      <c r="AJ9" s="9">
        <v>0</v>
      </c>
      <c r="AK9" s="9">
        <v>0.13721613355000001</v>
      </c>
      <c r="AL9" s="9">
        <v>0.25950209745140002</v>
      </c>
      <c r="AM9" s="9">
        <v>0.3697537713954</v>
      </c>
      <c r="AN9" s="9">
        <v>0.26174340769429999</v>
      </c>
      <c r="AO9" s="9">
        <v>0.28069796071660003</v>
      </c>
      <c r="AP9" s="9">
        <v>0.36409871318089998</v>
      </c>
      <c r="AQ9" s="9">
        <v>0.2640471652852</v>
      </c>
      <c r="AR9" s="9">
        <v>8.3957097840370004E-2</v>
      </c>
      <c r="AS9" s="9">
        <v>0.2352652133708</v>
      </c>
      <c r="AT9" s="9">
        <v>0.2021595510875</v>
      </c>
      <c r="AU9" s="9">
        <v>0.25527071733509998</v>
      </c>
      <c r="AV9" s="9">
        <v>0.49152034482349999</v>
      </c>
      <c r="AW9" s="9">
        <v>0.1836984803859</v>
      </c>
      <c r="AX9" s="9">
        <v>0.54899184676090007</v>
      </c>
      <c r="AY9" s="8"/>
    </row>
    <row r="10" spans="1:51">
      <c r="A10" s="31"/>
      <c r="B10" s="31"/>
      <c r="C10" s="10">
        <v>289</v>
      </c>
      <c r="D10" s="10">
        <v>67</v>
      </c>
      <c r="E10" s="10">
        <v>86</v>
      </c>
      <c r="F10" s="10">
        <v>71</v>
      </c>
      <c r="G10" s="10">
        <v>65</v>
      </c>
      <c r="H10" s="10">
        <v>8</v>
      </c>
      <c r="I10" s="10">
        <v>35</v>
      </c>
      <c r="J10" s="10">
        <v>44</v>
      </c>
      <c r="K10" s="10">
        <v>65</v>
      </c>
      <c r="L10" s="10">
        <v>106</v>
      </c>
      <c r="M10" s="10">
        <v>93</v>
      </c>
      <c r="N10" s="10">
        <v>176</v>
      </c>
      <c r="O10" s="10">
        <v>151</v>
      </c>
      <c r="P10" s="10">
        <v>27</v>
      </c>
      <c r="Q10" s="10">
        <v>54</v>
      </c>
      <c r="R10" s="10">
        <v>27</v>
      </c>
      <c r="S10" s="10">
        <v>1</v>
      </c>
      <c r="T10" s="10">
        <v>0</v>
      </c>
      <c r="U10" s="10">
        <v>0</v>
      </c>
      <c r="V10" s="10">
        <v>148</v>
      </c>
      <c r="W10" s="10">
        <v>103</v>
      </c>
      <c r="X10" s="10">
        <v>20</v>
      </c>
      <c r="Y10" s="10">
        <v>1</v>
      </c>
      <c r="Z10" s="10">
        <v>0</v>
      </c>
      <c r="AA10" s="10">
        <v>1</v>
      </c>
      <c r="AB10" s="10">
        <v>148</v>
      </c>
      <c r="AC10" s="10">
        <v>37</v>
      </c>
      <c r="AD10" s="10">
        <v>2</v>
      </c>
      <c r="AE10" s="10">
        <v>14</v>
      </c>
      <c r="AF10" s="10">
        <v>27</v>
      </c>
      <c r="AG10" s="10">
        <v>8</v>
      </c>
      <c r="AH10" s="10">
        <v>1</v>
      </c>
      <c r="AI10" s="10">
        <v>1</v>
      </c>
      <c r="AJ10" s="10">
        <v>0</v>
      </c>
      <c r="AK10" s="10">
        <v>39</v>
      </c>
      <c r="AL10" s="10">
        <v>102</v>
      </c>
      <c r="AM10" s="10">
        <v>18</v>
      </c>
      <c r="AN10" s="10">
        <v>75</v>
      </c>
      <c r="AO10" s="10">
        <v>68</v>
      </c>
      <c r="AP10" s="10">
        <v>1</v>
      </c>
      <c r="AQ10" s="10">
        <v>7</v>
      </c>
      <c r="AR10" s="10">
        <v>3</v>
      </c>
      <c r="AS10" s="10">
        <v>54</v>
      </c>
      <c r="AT10" s="10">
        <v>84</v>
      </c>
      <c r="AU10" s="10">
        <v>56</v>
      </c>
      <c r="AV10" s="10">
        <v>32</v>
      </c>
      <c r="AW10" s="10">
        <v>19</v>
      </c>
      <c r="AX10" s="10">
        <v>41</v>
      </c>
      <c r="AY10" s="8"/>
    </row>
    <row r="11" spans="1:51">
      <c r="A11" s="31"/>
      <c r="B11" s="31"/>
      <c r="C11" s="11" t="s">
        <v>97</v>
      </c>
      <c r="D11" s="11"/>
      <c r="E11" s="11"/>
      <c r="F11" s="11"/>
      <c r="G11" s="11"/>
      <c r="H11" s="11"/>
      <c r="I11" s="11"/>
      <c r="J11" s="11"/>
      <c r="K11" s="11"/>
      <c r="L11" s="12" t="s">
        <v>98</v>
      </c>
      <c r="M11" s="11"/>
      <c r="N11" s="11"/>
      <c r="O11" s="12" t="s">
        <v>182</v>
      </c>
      <c r="P11" s="12" t="s">
        <v>132</v>
      </c>
      <c r="Q11" s="12" t="s">
        <v>100</v>
      </c>
      <c r="R11" s="12" t="s">
        <v>132</v>
      </c>
      <c r="S11" s="11"/>
      <c r="T11" s="11"/>
      <c r="U11" s="11"/>
      <c r="V11" s="12" t="s">
        <v>124</v>
      </c>
      <c r="W11" s="12" t="s">
        <v>102</v>
      </c>
      <c r="X11" s="12" t="s">
        <v>135</v>
      </c>
      <c r="Y11" s="11"/>
      <c r="Z11" s="11"/>
      <c r="AA11" s="11"/>
      <c r="AB11" s="12" t="s">
        <v>127</v>
      </c>
      <c r="AC11" s="12" t="s">
        <v>127</v>
      </c>
      <c r="AD11" s="11"/>
      <c r="AE11" s="12" t="s">
        <v>105</v>
      </c>
      <c r="AF11" s="12" t="s">
        <v>127</v>
      </c>
      <c r="AG11" s="11"/>
      <c r="AH11" s="11"/>
      <c r="AI11" s="11"/>
      <c r="AJ11" s="11"/>
      <c r="AK11" s="11"/>
      <c r="AL11" s="11"/>
      <c r="AM11" s="11"/>
      <c r="AN11" s="11"/>
      <c r="AO11" s="11"/>
      <c r="AP11" s="11"/>
      <c r="AQ11" s="11"/>
      <c r="AR11" s="11"/>
      <c r="AS11" s="11"/>
      <c r="AT11" s="11"/>
      <c r="AU11" s="11"/>
      <c r="AV11" s="12" t="s">
        <v>183</v>
      </c>
      <c r="AW11" s="11"/>
      <c r="AX11" s="12" t="s">
        <v>184</v>
      </c>
      <c r="AY11" s="8"/>
    </row>
    <row r="12" spans="1:51">
      <c r="A12" s="31"/>
      <c r="B12" s="30" t="s">
        <v>185</v>
      </c>
      <c r="C12" s="9">
        <v>0.17826746068239999</v>
      </c>
      <c r="D12" s="9">
        <v>0.20092613970049999</v>
      </c>
      <c r="E12" s="9">
        <v>0.1481086417145</v>
      </c>
      <c r="F12" s="9">
        <v>0.2171221963088</v>
      </c>
      <c r="G12" s="9">
        <v>0.1511959913866</v>
      </c>
      <c r="H12" s="9">
        <v>0.1553924998167</v>
      </c>
      <c r="I12" s="9">
        <v>0.21862642728670001</v>
      </c>
      <c r="J12" s="9">
        <v>0.22244389027030001</v>
      </c>
      <c r="K12" s="9">
        <v>0.16093799853730001</v>
      </c>
      <c r="L12" s="9">
        <v>0.14992627585160001</v>
      </c>
      <c r="M12" s="9">
        <v>0.1512316631191</v>
      </c>
      <c r="N12" s="9">
        <v>0.2066891671504</v>
      </c>
      <c r="O12" s="9">
        <v>0.28140647462110002</v>
      </c>
      <c r="P12" s="9">
        <v>0.32657699112209998</v>
      </c>
      <c r="Q12" s="9">
        <v>0.25863809391019998</v>
      </c>
      <c r="R12" s="9">
        <v>0.12856665530069999</v>
      </c>
      <c r="S12" s="9">
        <v>0</v>
      </c>
      <c r="T12" s="9">
        <v>0</v>
      </c>
      <c r="U12" s="9">
        <v>6.8508921008120002E-3</v>
      </c>
      <c r="V12" s="9">
        <v>0.27186336407630002</v>
      </c>
      <c r="W12" s="9">
        <v>0.30758081073240001</v>
      </c>
      <c r="X12" s="9">
        <v>9.7748224387170013E-2</v>
      </c>
      <c r="Y12" s="9">
        <v>1.431250101559E-2</v>
      </c>
      <c r="Z12" s="9">
        <v>1.155866535544E-2</v>
      </c>
      <c r="AA12" s="9">
        <v>0.16166443217929999</v>
      </c>
      <c r="AB12" s="9">
        <v>0.2436485343307</v>
      </c>
      <c r="AC12" s="9">
        <v>0.19345715370479999</v>
      </c>
      <c r="AD12" s="9">
        <v>0.1139203384979</v>
      </c>
      <c r="AE12" s="9">
        <v>0.1030868973713</v>
      </c>
      <c r="AF12" s="9">
        <v>0.1721152345519</v>
      </c>
      <c r="AG12" s="9">
        <v>0.22460688348550001</v>
      </c>
      <c r="AH12" s="9">
        <v>0</v>
      </c>
      <c r="AI12" s="9">
        <v>0.16602721365869999</v>
      </c>
      <c r="AJ12" s="9">
        <v>6.0359970434730001E-2</v>
      </c>
      <c r="AK12" s="9">
        <v>8.371724844301999E-2</v>
      </c>
      <c r="AL12" s="9">
        <v>0.19919757545219999</v>
      </c>
      <c r="AM12" s="9">
        <v>0.1152487225225</v>
      </c>
      <c r="AN12" s="9">
        <v>0.1313406023616</v>
      </c>
      <c r="AO12" s="9">
        <v>0.20537823216109999</v>
      </c>
      <c r="AP12" s="9">
        <v>0</v>
      </c>
      <c r="AQ12" s="9">
        <v>0.1558713304903</v>
      </c>
      <c r="AR12" s="9">
        <v>0.100454003013</v>
      </c>
      <c r="AS12" s="9">
        <v>0.16788684083790001</v>
      </c>
      <c r="AT12" s="9">
        <v>0.14710581759710001</v>
      </c>
      <c r="AU12" s="9">
        <v>0.22982624407220001</v>
      </c>
      <c r="AV12" s="9">
        <v>0.16542763881870001</v>
      </c>
      <c r="AW12" s="9">
        <v>0.2318413108139</v>
      </c>
      <c r="AX12" s="9">
        <v>0.17197083310049999</v>
      </c>
      <c r="AY12" s="8"/>
    </row>
    <row r="13" spans="1:51">
      <c r="A13" s="31"/>
      <c r="B13" s="31"/>
      <c r="C13" s="10">
        <v>197</v>
      </c>
      <c r="D13" s="10">
        <v>54</v>
      </c>
      <c r="E13" s="10">
        <v>42</v>
      </c>
      <c r="F13" s="10">
        <v>51</v>
      </c>
      <c r="G13" s="10">
        <v>50</v>
      </c>
      <c r="H13" s="10">
        <v>16</v>
      </c>
      <c r="I13" s="10">
        <v>33</v>
      </c>
      <c r="J13" s="10">
        <v>38</v>
      </c>
      <c r="K13" s="10">
        <v>43</v>
      </c>
      <c r="L13" s="10">
        <v>53</v>
      </c>
      <c r="M13" s="10">
        <v>61</v>
      </c>
      <c r="N13" s="10">
        <v>125</v>
      </c>
      <c r="O13" s="10">
        <v>73</v>
      </c>
      <c r="P13" s="10">
        <v>32</v>
      </c>
      <c r="Q13" s="10">
        <v>44</v>
      </c>
      <c r="R13" s="10">
        <v>23</v>
      </c>
      <c r="S13" s="10">
        <v>0</v>
      </c>
      <c r="T13" s="10">
        <v>0</v>
      </c>
      <c r="U13" s="10">
        <v>1</v>
      </c>
      <c r="V13" s="10">
        <v>62</v>
      </c>
      <c r="W13" s="10">
        <v>96</v>
      </c>
      <c r="X13" s="10">
        <v>23</v>
      </c>
      <c r="Y13" s="10">
        <v>4</v>
      </c>
      <c r="Z13" s="10">
        <v>1</v>
      </c>
      <c r="AA13" s="10">
        <v>2</v>
      </c>
      <c r="AB13" s="10">
        <v>113</v>
      </c>
      <c r="AC13" s="10">
        <v>20</v>
      </c>
      <c r="AD13" s="10">
        <v>2</v>
      </c>
      <c r="AE13" s="10">
        <v>7</v>
      </c>
      <c r="AF13" s="10">
        <v>11</v>
      </c>
      <c r="AG13" s="10">
        <v>5</v>
      </c>
      <c r="AH13" s="10">
        <v>0</v>
      </c>
      <c r="AI13" s="10">
        <v>2</v>
      </c>
      <c r="AJ13" s="10">
        <v>1</v>
      </c>
      <c r="AK13" s="10">
        <v>28</v>
      </c>
      <c r="AL13" s="10">
        <v>74</v>
      </c>
      <c r="AM13" s="10">
        <v>6</v>
      </c>
      <c r="AN13" s="10">
        <v>46</v>
      </c>
      <c r="AO13" s="10">
        <v>52</v>
      </c>
      <c r="AP13" s="10">
        <v>0</v>
      </c>
      <c r="AQ13" s="10">
        <v>8</v>
      </c>
      <c r="AR13" s="10">
        <v>3</v>
      </c>
      <c r="AS13" s="10">
        <v>36</v>
      </c>
      <c r="AT13" s="10">
        <v>55</v>
      </c>
      <c r="AU13" s="10">
        <v>49</v>
      </c>
      <c r="AV13" s="10">
        <v>13</v>
      </c>
      <c r="AW13" s="10">
        <v>23</v>
      </c>
      <c r="AX13" s="10">
        <v>18</v>
      </c>
      <c r="AY13" s="8"/>
    </row>
    <row r="14" spans="1:51">
      <c r="A14" s="31"/>
      <c r="B14" s="31"/>
      <c r="C14" s="11" t="s">
        <v>97</v>
      </c>
      <c r="D14" s="11"/>
      <c r="E14" s="11"/>
      <c r="F14" s="11"/>
      <c r="G14" s="11"/>
      <c r="H14" s="11"/>
      <c r="I14" s="11"/>
      <c r="J14" s="11"/>
      <c r="K14" s="11"/>
      <c r="L14" s="11"/>
      <c r="M14" s="11"/>
      <c r="N14" s="11"/>
      <c r="O14" s="12" t="s">
        <v>133</v>
      </c>
      <c r="P14" s="12" t="s">
        <v>133</v>
      </c>
      <c r="Q14" s="12" t="s">
        <v>174</v>
      </c>
      <c r="R14" s="12" t="s">
        <v>112</v>
      </c>
      <c r="S14" s="11"/>
      <c r="T14" s="11"/>
      <c r="U14" s="11"/>
      <c r="V14" s="12" t="s">
        <v>134</v>
      </c>
      <c r="W14" s="12" t="s">
        <v>102</v>
      </c>
      <c r="X14" s="12" t="s">
        <v>131</v>
      </c>
      <c r="Y14" s="11"/>
      <c r="Z14" s="11"/>
      <c r="AA14" s="12" t="s">
        <v>131</v>
      </c>
      <c r="AB14" s="12" t="s">
        <v>105</v>
      </c>
      <c r="AC14" s="11"/>
      <c r="AD14" s="11"/>
      <c r="AE14" s="11"/>
      <c r="AF14" s="11"/>
      <c r="AG14" s="11"/>
      <c r="AH14" s="11"/>
      <c r="AI14" s="11"/>
      <c r="AJ14" s="11"/>
      <c r="AK14" s="11"/>
      <c r="AL14" s="11"/>
      <c r="AM14" s="11"/>
      <c r="AN14" s="11"/>
      <c r="AO14" s="11"/>
      <c r="AP14" s="11"/>
      <c r="AQ14" s="11"/>
      <c r="AR14" s="11"/>
      <c r="AS14" s="11"/>
      <c r="AT14" s="11"/>
      <c r="AU14" s="11"/>
      <c r="AV14" s="11"/>
      <c r="AW14" s="11"/>
      <c r="AX14" s="11"/>
      <c r="AY14" s="8"/>
    </row>
    <row r="15" spans="1:51">
      <c r="A15" s="31"/>
      <c r="B15" s="30" t="s">
        <v>186</v>
      </c>
      <c r="C15" s="9">
        <v>9.7176488556670007E-2</v>
      </c>
      <c r="D15" s="9">
        <v>0.10678464960509999</v>
      </c>
      <c r="E15" s="9">
        <v>5.0113688348150012E-2</v>
      </c>
      <c r="F15" s="9">
        <v>0.12646334188389999</v>
      </c>
      <c r="G15" s="9">
        <v>0.1094341582447</v>
      </c>
      <c r="H15" s="9">
        <v>0.1977851067825</v>
      </c>
      <c r="I15" s="9">
        <v>7.5038953063299996E-2</v>
      </c>
      <c r="J15" s="9">
        <v>7.5481713962840008E-2</v>
      </c>
      <c r="K15" s="9">
        <v>7.3989199217849994E-2</v>
      </c>
      <c r="L15" s="9">
        <v>8.0835987373929996E-2</v>
      </c>
      <c r="M15" s="9">
        <v>6.4541676346930005E-2</v>
      </c>
      <c r="N15" s="9">
        <v>0.1286316851073</v>
      </c>
      <c r="O15" s="9">
        <v>5.8468886299220001E-2</v>
      </c>
      <c r="P15" s="9">
        <v>0.1924257751132</v>
      </c>
      <c r="Q15" s="9">
        <v>0.1648676572137</v>
      </c>
      <c r="R15" s="9">
        <v>0.1427605218703</v>
      </c>
      <c r="S15" s="9">
        <v>1.272496088726E-2</v>
      </c>
      <c r="T15" s="9">
        <v>0.14360239125880001</v>
      </c>
      <c r="U15" s="9">
        <v>3.8355782425999997E-2</v>
      </c>
      <c r="V15" s="9">
        <v>6.502375929175E-2</v>
      </c>
      <c r="W15" s="9">
        <v>0.15151264309769999</v>
      </c>
      <c r="X15" s="9">
        <v>0.1044946930158</v>
      </c>
      <c r="Y15" s="9">
        <v>4.3703309541020002E-2</v>
      </c>
      <c r="Z15" s="9">
        <v>6.4712981460599991E-2</v>
      </c>
      <c r="AA15" s="9">
        <v>0.3583683357754</v>
      </c>
      <c r="AB15" s="9">
        <v>0.14117614000129999</v>
      </c>
      <c r="AC15" s="9">
        <v>4.4358014184569999E-2</v>
      </c>
      <c r="AD15" s="9">
        <v>2.8304082557269999E-2</v>
      </c>
      <c r="AE15" s="9">
        <v>1.9433720179479998E-2</v>
      </c>
      <c r="AF15" s="9">
        <v>3.7697201963989999E-2</v>
      </c>
      <c r="AG15" s="9">
        <v>2.0356379786370001E-2</v>
      </c>
      <c r="AH15" s="9">
        <v>0</v>
      </c>
      <c r="AI15" s="9">
        <v>0</v>
      </c>
      <c r="AJ15" s="9">
        <v>0.77940979216139994</v>
      </c>
      <c r="AK15" s="9">
        <v>8.7038873997679997E-2</v>
      </c>
      <c r="AL15" s="9">
        <v>0.1208288898269</v>
      </c>
      <c r="AM15" s="9">
        <v>2.156280968299E-2</v>
      </c>
      <c r="AN15" s="9">
        <v>8.8959212951019995E-2</v>
      </c>
      <c r="AO15" s="9">
        <v>9.0401878577049996E-2</v>
      </c>
      <c r="AP15" s="9">
        <v>0</v>
      </c>
      <c r="AQ15" s="9">
        <v>4.520816719022E-2</v>
      </c>
      <c r="AR15" s="9">
        <v>0.17741902817569999</v>
      </c>
      <c r="AS15" s="9">
        <v>9.6863028351960007E-2</v>
      </c>
      <c r="AT15" s="9">
        <v>9.6789371675600006E-2</v>
      </c>
      <c r="AU15" s="9">
        <v>0.13062252421010001</v>
      </c>
      <c r="AV15" s="9">
        <v>3.5701328733560002E-2</v>
      </c>
      <c r="AW15" s="9">
        <v>6.590450804468001E-2</v>
      </c>
      <c r="AX15" s="9">
        <v>7.7501732214100005E-2</v>
      </c>
      <c r="AY15" s="8"/>
    </row>
    <row r="16" spans="1:51">
      <c r="A16" s="31"/>
      <c r="B16" s="31"/>
      <c r="C16" s="10">
        <v>99</v>
      </c>
      <c r="D16" s="10">
        <v>22</v>
      </c>
      <c r="E16" s="10">
        <v>19</v>
      </c>
      <c r="F16" s="10">
        <v>39</v>
      </c>
      <c r="G16" s="10">
        <v>19</v>
      </c>
      <c r="H16" s="10">
        <v>17</v>
      </c>
      <c r="I16" s="10">
        <v>18</v>
      </c>
      <c r="J16" s="10">
        <v>16</v>
      </c>
      <c r="K16" s="10">
        <v>16</v>
      </c>
      <c r="L16" s="10">
        <v>25</v>
      </c>
      <c r="M16" s="10">
        <v>25</v>
      </c>
      <c r="N16" s="10">
        <v>67</v>
      </c>
      <c r="O16" s="10">
        <v>16</v>
      </c>
      <c r="P16" s="10">
        <v>17</v>
      </c>
      <c r="Q16" s="10">
        <v>21</v>
      </c>
      <c r="R16" s="10">
        <v>21</v>
      </c>
      <c r="S16" s="10">
        <v>2</v>
      </c>
      <c r="T16" s="10">
        <v>4</v>
      </c>
      <c r="U16" s="10">
        <v>2</v>
      </c>
      <c r="V16" s="10">
        <v>20</v>
      </c>
      <c r="W16" s="10">
        <v>42</v>
      </c>
      <c r="X16" s="10">
        <v>20</v>
      </c>
      <c r="Y16" s="10">
        <v>7</v>
      </c>
      <c r="Z16" s="10">
        <v>2</v>
      </c>
      <c r="AA16" s="10">
        <v>4</v>
      </c>
      <c r="AB16" s="10">
        <v>57</v>
      </c>
      <c r="AC16" s="10">
        <v>5</v>
      </c>
      <c r="AD16" s="10">
        <v>1</v>
      </c>
      <c r="AE16" s="10">
        <v>1</v>
      </c>
      <c r="AF16" s="10">
        <v>4</v>
      </c>
      <c r="AG16" s="10">
        <v>1</v>
      </c>
      <c r="AH16" s="10">
        <v>0</v>
      </c>
      <c r="AI16" s="10">
        <v>0</v>
      </c>
      <c r="AJ16" s="10">
        <v>1</v>
      </c>
      <c r="AK16" s="10">
        <v>26</v>
      </c>
      <c r="AL16" s="10">
        <v>45</v>
      </c>
      <c r="AM16" s="10">
        <v>1</v>
      </c>
      <c r="AN16" s="10">
        <v>27</v>
      </c>
      <c r="AO16" s="10">
        <v>20</v>
      </c>
      <c r="AP16" s="10">
        <v>0</v>
      </c>
      <c r="AQ16" s="10">
        <v>2</v>
      </c>
      <c r="AR16" s="10">
        <v>1</v>
      </c>
      <c r="AS16" s="10">
        <v>19</v>
      </c>
      <c r="AT16" s="10">
        <v>29</v>
      </c>
      <c r="AU16" s="10">
        <v>31</v>
      </c>
      <c r="AV16" s="10">
        <v>4</v>
      </c>
      <c r="AW16" s="10">
        <v>6</v>
      </c>
      <c r="AX16" s="10">
        <v>9</v>
      </c>
      <c r="AY16" s="8"/>
    </row>
    <row r="17" spans="1:51">
      <c r="A17" s="31"/>
      <c r="B17" s="31"/>
      <c r="C17" s="11" t="s">
        <v>97</v>
      </c>
      <c r="D17" s="11"/>
      <c r="E17" s="11"/>
      <c r="F17" s="12" t="s">
        <v>106</v>
      </c>
      <c r="G17" s="11"/>
      <c r="H17" s="11"/>
      <c r="I17" s="11"/>
      <c r="J17" s="11"/>
      <c r="K17" s="11"/>
      <c r="L17" s="11"/>
      <c r="M17" s="11"/>
      <c r="N17" s="12" t="s">
        <v>99</v>
      </c>
      <c r="O17" s="11"/>
      <c r="P17" s="12" t="s">
        <v>101</v>
      </c>
      <c r="Q17" s="12" t="s">
        <v>101</v>
      </c>
      <c r="R17" s="12" t="s">
        <v>103</v>
      </c>
      <c r="S17" s="11"/>
      <c r="T17" s="12" t="s">
        <v>103</v>
      </c>
      <c r="U17" s="11"/>
      <c r="V17" s="11"/>
      <c r="W17" s="11"/>
      <c r="X17" s="11"/>
      <c r="Y17" s="11"/>
      <c r="Z17" s="11"/>
      <c r="AA17" s="12" t="s">
        <v>154</v>
      </c>
      <c r="AB17" s="11"/>
      <c r="AC17" s="11"/>
      <c r="AD17" s="11"/>
      <c r="AE17" s="11"/>
      <c r="AF17" s="11"/>
      <c r="AG17" s="11"/>
      <c r="AH17" s="11"/>
      <c r="AI17" s="11"/>
      <c r="AJ17" s="12" t="s">
        <v>187</v>
      </c>
      <c r="AK17" s="11"/>
      <c r="AL17" s="11"/>
      <c r="AM17" s="11"/>
      <c r="AN17" s="11"/>
      <c r="AO17" s="11"/>
      <c r="AP17" s="11"/>
      <c r="AQ17" s="11"/>
      <c r="AR17" s="11"/>
      <c r="AS17" s="11"/>
      <c r="AT17" s="11"/>
      <c r="AU17" s="11"/>
      <c r="AV17" s="11"/>
      <c r="AW17" s="11"/>
      <c r="AX17" s="11"/>
      <c r="AY17" s="8"/>
    </row>
    <row r="18" spans="1:51">
      <c r="A18" s="31"/>
      <c r="B18" s="30" t="s">
        <v>188</v>
      </c>
      <c r="C18" s="9">
        <v>0.45251809221990003</v>
      </c>
      <c r="D18" s="9">
        <v>0.40472080025419999</v>
      </c>
      <c r="E18" s="9">
        <v>0.50440699666</v>
      </c>
      <c r="F18" s="9">
        <v>0.3953453898491</v>
      </c>
      <c r="G18" s="9">
        <v>0.49708180987709999</v>
      </c>
      <c r="H18" s="9">
        <v>0.52862743084709996</v>
      </c>
      <c r="I18" s="9">
        <v>0.49987565846920001</v>
      </c>
      <c r="J18" s="9">
        <v>0.40882549038249999</v>
      </c>
      <c r="K18" s="9">
        <v>0.48537014877969997</v>
      </c>
      <c r="L18" s="9">
        <v>0.39459656077080002</v>
      </c>
      <c r="M18" s="9">
        <v>0.53961855365300004</v>
      </c>
      <c r="N18" s="9">
        <v>0.36858895795610003</v>
      </c>
      <c r="O18" s="9">
        <v>2.891460295448E-2</v>
      </c>
      <c r="P18" s="9">
        <v>0.20289648463929999</v>
      </c>
      <c r="Q18" s="9">
        <v>0.15586793249850001</v>
      </c>
      <c r="R18" s="9">
        <v>0.5821731485353</v>
      </c>
      <c r="S18" s="9">
        <v>0.98018578110690002</v>
      </c>
      <c r="T18" s="9">
        <v>0.85639760874119997</v>
      </c>
      <c r="U18" s="9">
        <v>0.95479332547319995</v>
      </c>
      <c r="V18" s="9">
        <v>2.5266732624519998E-2</v>
      </c>
      <c r="W18" s="9">
        <v>0.18689866317260001</v>
      </c>
      <c r="X18" s="9">
        <v>0.69804513155639991</v>
      </c>
      <c r="Y18" s="9">
        <v>0.93716664612970002</v>
      </c>
      <c r="Z18" s="9">
        <v>0.92372835318400004</v>
      </c>
      <c r="AA18" s="9">
        <v>0.41188125433759998</v>
      </c>
      <c r="AB18" s="9">
        <v>0.31203981319660001</v>
      </c>
      <c r="AC18" s="9">
        <v>0.38175269957570002</v>
      </c>
      <c r="AD18" s="9">
        <v>0.75566291205930003</v>
      </c>
      <c r="AE18" s="9">
        <v>0.36706763841479989</v>
      </c>
      <c r="AF18" s="9">
        <v>0.41185290137769998</v>
      </c>
      <c r="AG18" s="9">
        <v>0.53990893574510002</v>
      </c>
      <c r="AH18" s="9">
        <v>0.93051769882680002</v>
      </c>
      <c r="AI18" s="9">
        <v>0.76016561577700004</v>
      </c>
      <c r="AJ18" s="9">
        <v>0.16023023740389999</v>
      </c>
      <c r="AK18" s="9">
        <v>0.69202774400930001</v>
      </c>
      <c r="AL18" s="9">
        <v>0.42047143726949998</v>
      </c>
      <c r="AM18" s="9">
        <v>0.49343469639920001</v>
      </c>
      <c r="AN18" s="9">
        <v>0.51795677699309994</v>
      </c>
      <c r="AO18" s="9">
        <v>0.42352192854519999</v>
      </c>
      <c r="AP18" s="9">
        <v>0.63590128681910008</v>
      </c>
      <c r="AQ18" s="9">
        <v>0.53487333703429996</v>
      </c>
      <c r="AR18" s="9">
        <v>0.63816987097089994</v>
      </c>
      <c r="AS18" s="9">
        <v>0.49998491743930001</v>
      </c>
      <c r="AT18" s="9">
        <v>0.55394525963980001</v>
      </c>
      <c r="AU18" s="9">
        <v>0.38428051438260002</v>
      </c>
      <c r="AV18" s="9">
        <v>0.30735068762430001</v>
      </c>
      <c r="AW18" s="9">
        <v>0.51855570075549995</v>
      </c>
      <c r="AX18" s="9">
        <v>0.20153558792449999</v>
      </c>
      <c r="AY18" s="8"/>
    </row>
    <row r="19" spans="1:51">
      <c r="A19" s="31"/>
      <c r="B19" s="31"/>
      <c r="C19" s="10">
        <v>496</v>
      </c>
      <c r="D19" s="10">
        <v>96</v>
      </c>
      <c r="E19" s="10">
        <v>146</v>
      </c>
      <c r="F19" s="10">
        <v>114</v>
      </c>
      <c r="G19" s="10">
        <v>140</v>
      </c>
      <c r="H19" s="10">
        <v>55</v>
      </c>
      <c r="I19" s="10">
        <v>90</v>
      </c>
      <c r="J19" s="10">
        <v>62</v>
      </c>
      <c r="K19" s="10">
        <v>123</v>
      </c>
      <c r="L19" s="10">
        <v>135</v>
      </c>
      <c r="M19" s="10">
        <v>220</v>
      </c>
      <c r="N19" s="10">
        <v>247</v>
      </c>
      <c r="O19" s="10">
        <v>11</v>
      </c>
      <c r="P19" s="10">
        <v>25</v>
      </c>
      <c r="Q19" s="10">
        <v>27</v>
      </c>
      <c r="R19" s="10">
        <v>87</v>
      </c>
      <c r="S19" s="10">
        <v>126</v>
      </c>
      <c r="T19" s="10">
        <v>43</v>
      </c>
      <c r="U19" s="10">
        <v>125</v>
      </c>
      <c r="V19" s="10">
        <v>9</v>
      </c>
      <c r="W19" s="10">
        <v>66</v>
      </c>
      <c r="X19" s="10">
        <v>131</v>
      </c>
      <c r="Y19" s="10">
        <v>189</v>
      </c>
      <c r="Z19" s="10">
        <v>74</v>
      </c>
      <c r="AA19" s="10">
        <v>4</v>
      </c>
      <c r="AB19" s="10">
        <v>139</v>
      </c>
      <c r="AC19" s="10">
        <v>41</v>
      </c>
      <c r="AD19" s="10">
        <v>11</v>
      </c>
      <c r="AE19" s="10">
        <v>20</v>
      </c>
      <c r="AF19" s="10">
        <v>46</v>
      </c>
      <c r="AG19" s="10">
        <v>14</v>
      </c>
      <c r="AH19" s="10">
        <v>4</v>
      </c>
      <c r="AI19" s="10">
        <v>11</v>
      </c>
      <c r="AJ19" s="10">
        <v>2</v>
      </c>
      <c r="AK19" s="10">
        <v>191</v>
      </c>
      <c r="AL19" s="10">
        <v>182</v>
      </c>
      <c r="AM19" s="10">
        <v>18</v>
      </c>
      <c r="AN19" s="10">
        <v>158</v>
      </c>
      <c r="AO19" s="10">
        <v>100</v>
      </c>
      <c r="AP19" s="10">
        <v>1</v>
      </c>
      <c r="AQ19" s="10">
        <v>14</v>
      </c>
      <c r="AR19" s="10">
        <v>13</v>
      </c>
      <c r="AS19" s="10">
        <v>91</v>
      </c>
      <c r="AT19" s="10">
        <v>214</v>
      </c>
      <c r="AU19" s="10">
        <v>90</v>
      </c>
      <c r="AV19" s="10">
        <v>24</v>
      </c>
      <c r="AW19" s="10">
        <v>38</v>
      </c>
      <c r="AX19" s="10">
        <v>26</v>
      </c>
      <c r="AY19" s="8"/>
    </row>
    <row r="20" spans="1:51">
      <c r="A20" s="31"/>
      <c r="B20" s="31"/>
      <c r="C20" s="11" t="s">
        <v>97</v>
      </c>
      <c r="D20" s="11"/>
      <c r="E20" s="11"/>
      <c r="F20" s="11"/>
      <c r="G20" s="11"/>
      <c r="H20" s="11"/>
      <c r="I20" s="11"/>
      <c r="J20" s="11"/>
      <c r="K20" s="11"/>
      <c r="L20" s="11"/>
      <c r="M20" s="12" t="s">
        <v>136</v>
      </c>
      <c r="N20" s="11"/>
      <c r="O20" s="11"/>
      <c r="P20" s="12" t="s">
        <v>119</v>
      </c>
      <c r="Q20" s="12" t="s">
        <v>119</v>
      </c>
      <c r="R20" s="12" t="s">
        <v>107</v>
      </c>
      <c r="S20" s="12" t="s">
        <v>108</v>
      </c>
      <c r="T20" s="12" t="s">
        <v>107</v>
      </c>
      <c r="U20" s="12" t="s">
        <v>108</v>
      </c>
      <c r="V20" s="11"/>
      <c r="W20" s="12" t="s">
        <v>119</v>
      </c>
      <c r="X20" s="12" t="s">
        <v>110</v>
      </c>
      <c r="Y20" s="12" t="s">
        <v>138</v>
      </c>
      <c r="Z20" s="12" t="s">
        <v>111</v>
      </c>
      <c r="AA20" s="12" t="s">
        <v>119</v>
      </c>
      <c r="AB20" s="11"/>
      <c r="AC20" s="11"/>
      <c r="AD20" s="12" t="s">
        <v>99</v>
      </c>
      <c r="AE20" s="11"/>
      <c r="AF20" s="11"/>
      <c r="AG20" s="11"/>
      <c r="AH20" s="12" t="s">
        <v>98</v>
      </c>
      <c r="AI20" s="12" t="s">
        <v>99</v>
      </c>
      <c r="AJ20" s="11"/>
      <c r="AK20" s="12" t="s">
        <v>143</v>
      </c>
      <c r="AL20" s="11"/>
      <c r="AM20" s="11"/>
      <c r="AN20" s="11"/>
      <c r="AO20" s="11"/>
      <c r="AP20" s="11"/>
      <c r="AQ20" s="11"/>
      <c r="AR20" s="11"/>
      <c r="AS20" s="12" t="s">
        <v>140</v>
      </c>
      <c r="AT20" s="12" t="s">
        <v>146</v>
      </c>
      <c r="AU20" s="11"/>
      <c r="AV20" s="11"/>
      <c r="AW20" s="12" t="s">
        <v>141</v>
      </c>
      <c r="AX20" s="11"/>
      <c r="AY20" s="8"/>
    </row>
    <row r="21" spans="1:51">
      <c r="A21" s="31"/>
      <c r="B21" s="30" t="s">
        <v>142</v>
      </c>
      <c r="C21" s="9">
        <v>0.54969458077660005</v>
      </c>
      <c r="D21" s="9">
        <v>0.51150544985930002</v>
      </c>
      <c r="E21" s="9">
        <v>0.55452068500819995</v>
      </c>
      <c r="F21" s="9">
        <v>0.52180873173300002</v>
      </c>
      <c r="G21" s="9">
        <v>0.60651596812179998</v>
      </c>
      <c r="H21" s="9">
        <v>0.72641253762960001</v>
      </c>
      <c r="I21" s="9">
        <v>0.57491461153250001</v>
      </c>
      <c r="J21" s="9">
        <v>0.48430720434539998</v>
      </c>
      <c r="K21" s="9">
        <v>0.55935934799760001</v>
      </c>
      <c r="L21" s="9">
        <v>0.47543254814469998</v>
      </c>
      <c r="M21" s="9">
        <v>0.60416022999989993</v>
      </c>
      <c r="N21" s="9">
        <v>0.49722064306329999</v>
      </c>
      <c r="O21" s="9">
        <v>8.73834892537E-2</v>
      </c>
      <c r="P21" s="9">
        <v>0.39532225975250002</v>
      </c>
      <c r="Q21" s="9">
        <v>0.32073558971229998</v>
      </c>
      <c r="R21" s="9">
        <v>0.72493367040559997</v>
      </c>
      <c r="S21" s="9">
        <v>0.99291074199410001</v>
      </c>
      <c r="T21" s="9">
        <v>1</v>
      </c>
      <c r="U21" s="9">
        <v>0.99314910789920008</v>
      </c>
      <c r="V21" s="9">
        <v>9.0290491916269991E-2</v>
      </c>
      <c r="W21" s="9">
        <v>0.33841130627030003</v>
      </c>
      <c r="X21" s="9">
        <v>0.80253982457210005</v>
      </c>
      <c r="Y21" s="9">
        <v>0.98086995567079993</v>
      </c>
      <c r="Z21" s="9">
        <v>0.98844133464460004</v>
      </c>
      <c r="AA21" s="9">
        <v>0.77024959011299998</v>
      </c>
      <c r="AB21" s="9">
        <v>0.45321595319789998</v>
      </c>
      <c r="AC21" s="9">
        <v>0.42611071376030002</v>
      </c>
      <c r="AD21" s="9">
        <v>0.78396699461649999</v>
      </c>
      <c r="AE21" s="9">
        <v>0.38650135859419998</v>
      </c>
      <c r="AF21" s="9">
        <v>0.44955010334169998</v>
      </c>
      <c r="AG21" s="9">
        <v>0.56026531553150005</v>
      </c>
      <c r="AH21" s="9">
        <v>0.93051769882680002</v>
      </c>
      <c r="AI21" s="9">
        <v>0.76016561577700004</v>
      </c>
      <c r="AJ21" s="9">
        <v>0.93964002956529991</v>
      </c>
      <c r="AK21" s="9">
        <v>0.77906661800699994</v>
      </c>
      <c r="AL21" s="9">
        <v>0.54130032709639997</v>
      </c>
      <c r="AM21" s="9">
        <v>0.51499750608219996</v>
      </c>
      <c r="AN21" s="9">
        <v>0.60691598994410001</v>
      </c>
      <c r="AO21" s="9">
        <v>0.51392380712230001</v>
      </c>
      <c r="AP21" s="9">
        <v>0.63590128681910008</v>
      </c>
      <c r="AQ21" s="9">
        <v>0.5800815042245</v>
      </c>
      <c r="AR21" s="9">
        <v>0.81558889914660004</v>
      </c>
      <c r="AS21" s="9">
        <v>0.59684794579129996</v>
      </c>
      <c r="AT21" s="9">
        <v>0.65073463131539999</v>
      </c>
      <c r="AU21" s="9">
        <v>0.51490303859270004</v>
      </c>
      <c r="AV21" s="9">
        <v>0.34305201635780003</v>
      </c>
      <c r="AW21" s="9">
        <v>0.5844602088002</v>
      </c>
      <c r="AX21" s="9">
        <v>0.2790373201386</v>
      </c>
      <c r="AY21" s="8"/>
    </row>
    <row r="22" spans="1:51">
      <c r="A22" s="31"/>
      <c r="B22" s="31"/>
      <c r="C22" s="10">
        <v>595</v>
      </c>
      <c r="D22" s="10">
        <v>118</v>
      </c>
      <c r="E22" s="10">
        <v>165</v>
      </c>
      <c r="F22" s="10">
        <v>153</v>
      </c>
      <c r="G22" s="10">
        <v>159</v>
      </c>
      <c r="H22" s="10">
        <v>72</v>
      </c>
      <c r="I22" s="10">
        <v>108</v>
      </c>
      <c r="J22" s="10">
        <v>78</v>
      </c>
      <c r="K22" s="10">
        <v>139</v>
      </c>
      <c r="L22" s="10">
        <v>160</v>
      </c>
      <c r="M22" s="10">
        <v>245</v>
      </c>
      <c r="N22" s="10">
        <v>314</v>
      </c>
      <c r="O22" s="10">
        <v>27</v>
      </c>
      <c r="P22" s="10">
        <v>42</v>
      </c>
      <c r="Q22" s="10">
        <v>48</v>
      </c>
      <c r="R22" s="10">
        <v>108</v>
      </c>
      <c r="S22" s="10">
        <v>128</v>
      </c>
      <c r="T22" s="10">
        <v>47</v>
      </c>
      <c r="U22" s="10">
        <v>127</v>
      </c>
      <c r="V22" s="10">
        <v>29</v>
      </c>
      <c r="W22" s="10">
        <v>108</v>
      </c>
      <c r="X22" s="10">
        <v>151</v>
      </c>
      <c r="Y22" s="10">
        <v>196</v>
      </c>
      <c r="Z22" s="10">
        <v>76</v>
      </c>
      <c r="AA22" s="10">
        <v>8</v>
      </c>
      <c r="AB22" s="10">
        <v>196</v>
      </c>
      <c r="AC22" s="10">
        <v>46</v>
      </c>
      <c r="AD22" s="10">
        <v>12</v>
      </c>
      <c r="AE22" s="10">
        <v>21</v>
      </c>
      <c r="AF22" s="10">
        <v>50</v>
      </c>
      <c r="AG22" s="10">
        <v>15</v>
      </c>
      <c r="AH22" s="10">
        <v>4</v>
      </c>
      <c r="AI22" s="10">
        <v>11</v>
      </c>
      <c r="AJ22" s="10">
        <v>3</v>
      </c>
      <c r="AK22" s="10">
        <v>217</v>
      </c>
      <c r="AL22" s="10">
        <v>227</v>
      </c>
      <c r="AM22" s="10">
        <v>19</v>
      </c>
      <c r="AN22" s="10">
        <v>185</v>
      </c>
      <c r="AO22" s="10">
        <v>120</v>
      </c>
      <c r="AP22" s="10">
        <v>1</v>
      </c>
      <c r="AQ22" s="10">
        <v>16</v>
      </c>
      <c r="AR22" s="10">
        <v>14</v>
      </c>
      <c r="AS22" s="10">
        <v>110</v>
      </c>
      <c r="AT22" s="10">
        <v>243</v>
      </c>
      <c r="AU22" s="10">
        <v>121</v>
      </c>
      <c r="AV22" s="10">
        <v>28</v>
      </c>
      <c r="AW22" s="10">
        <v>44</v>
      </c>
      <c r="AX22" s="10">
        <v>35</v>
      </c>
      <c r="AY22" s="8"/>
    </row>
    <row r="23" spans="1:51">
      <c r="A23" s="31"/>
      <c r="B23" s="31"/>
      <c r="C23" s="11" t="s">
        <v>97</v>
      </c>
      <c r="D23" s="11"/>
      <c r="E23" s="11"/>
      <c r="F23" s="11"/>
      <c r="G23" s="11"/>
      <c r="H23" s="12" t="s">
        <v>189</v>
      </c>
      <c r="I23" s="11"/>
      <c r="J23" s="11"/>
      <c r="K23" s="11"/>
      <c r="L23" s="11"/>
      <c r="M23" s="12" t="s">
        <v>106</v>
      </c>
      <c r="N23" s="11"/>
      <c r="O23" s="11"/>
      <c r="P23" s="12" t="s">
        <v>119</v>
      </c>
      <c r="Q23" s="12" t="s">
        <v>119</v>
      </c>
      <c r="R23" s="12" t="s">
        <v>107</v>
      </c>
      <c r="S23" s="12" t="s">
        <v>108</v>
      </c>
      <c r="T23" s="12" t="s">
        <v>137</v>
      </c>
      <c r="U23" s="12" t="s">
        <v>108</v>
      </c>
      <c r="V23" s="11"/>
      <c r="W23" s="12" t="s">
        <v>119</v>
      </c>
      <c r="X23" s="12" t="s">
        <v>110</v>
      </c>
      <c r="Y23" s="12" t="s">
        <v>138</v>
      </c>
      <c r="Z23" s="12" t="s">
        <v>162</v>
      </c>
      <c r="AA23" s="12" t="s">
        <v>119</v>
      </c>
      <c r="AB23" s="11"/>
      <c r="AC23" s="11"/>
      <c r="AD23" s="11"/>
      <c r="AE23" s="11"/>
      <c r="AF23" s="11"/>
      <c r="AG23" s="11"/>
      <c r="AH23" s="11"/>
      <c r="AI23" s="11"/>
      <c r="AJ23" s="11"/>
      <c r="AK23" s="12" t="s">
        <v>190</v>
      </c>
      <c r="AL23" s="11"/>
      <c r="AM23" s="11"/>
      <c r="AN23" s="11"/>
      <c r="AO23" s="11"/>
      <c r="AP23" s="11"/>
      <c r="AQ23" s="11"/>
      <c r="AR23" s="12" t="s">
        <v>144</v>
      </c>
      <c r="AS23" s="12" t="s">
        <v>144</v>
      </c>
      <c r="AT23" s="12" t="s">
        <v>132</v>
      </c>
      <c r="AU23" s="12" t="s">
        <v>141</v>
      </c>
      <c r="AV23" s="11"/>
      <c r="AW23" s="12" t="s">
        <v>141</v>
      </c>
      <c r="AX23" s="11"/>
      <c r="AY23" s="8"/>
    </row>
    <row r="24" spans="1:51">
      <c r="A24" s="31"/>
      <c r="B24" s="30" t="s">
        <v>30</v>
      </c>
      <c r="C24" s="9">
        <v>1</v>
      </c>
      <c r="D24" s="9">
        <v>1</v>
      </c>
      <c r="E24" s="9">
        <v>1</v>
      </c>
      <c r="F24" s="9">
        <v>1</v>
      </c>
      <c r="G24" s="9">
        <v>1</v>
      </c>
      <c r="H24" s="9">
        <v>1</v>
      </c>
      <c r="I24" s="9">
        <v>1</v>
      </c>
      <c r="J24" s="9">
        <v>1</v>
      </c>
      <c r="K24" s="9">
        <v>1</v>
      </c>
      <c r="L24" s="9">
        <v>1</v>
      </c>
      <c r="M24" s="9">
        <v>1</v>
      </c>
      <c r="N24" s="9">
        <v>1</v>
      </c>
      <c r="O24" s="9">
        <v>1</v>
      </c>
      <c r="P24" s="9">
        <v>1</v>
      </c>
      <c r="Q24" s="9">
        <v>1</v>
      </c>
      <c r="R24" s="9">
        <v>1</v>
      </c>
      <c r="S24" s="9">
        <v>1</v>
      </c>
      <c r="T24" s="9">
        <v>1</v>
      </c>
      <c r="U24" s="9">
        <v>1</v>
      </c>
      <c r="V24" s="9">
        <v>1</v>
      </c>
      <c r="W24" s="9">
        <v>1</v>
      </c>
      <c r="X24" s="9">
        <v>1</v>
      </c>
      <c r="Y24" s="9">
        <v>1</v>
      </c>
      <c r="Z24" s="9">
        <v>1</v>
      </c>
      <c r="AA24" s="9">
        <v>1</v>
      </c>
      <c r="AB24" s="9">
        <v>1</v>
      </c>
      <c r="AC24" s="9">
        <v>1</v>
      </c>
      <c r="AD24" s="9">
        <v>1</v>
      </c>
      <c r="AE24" s="9">
        <v>1</v>
      </c>
      <c r="AF24" s="9">
        <v>1</v>
      </c>
      <c r="AG24" s="9">
        <v>1</v>
      </c>
      <c r="AH24" s="9">
        <v>1</v>
      </c>
      <c r="AI24" s="9">
        <v>1</v>
      </c>
      <c r="AJ24" s="9">
        <v>1</v>
      </c>
      <c r="AK24" s="9">
        <v>1</v>
      </c>
      <c r="AL24" s="9">
        <v>1</v>
      </c>
      <c r="AM24" s="9">
        <v>1</v>
      </c>
      <c r="AN24" s="9">
        <v>1</v>
      </c>
      <c r="AO24" s="9">
        <v>1</v>
      </c>
      <c r="AP24" s="9">
        <v>1</v>
      </c>
      <c r="AQ24" s="9">
        <v>1</v>
      </c>
      <c r="AR24" s="9">
        <v>1</v>
      </c>
      <c r="AS24" s="9">
        <v>1</v>
      </c>
      <c r="AT24" s="9">
        <v>1</v>
      </c>
      <c r="AU24" s="9">
        <v>1</v>
      </c>
      <c r="AV24" s="9">
        <v>1</v>
      </c>
      <c r="AW24" s="9">
        <v>1</v>
      </c>
      <c r="AX24" s="9">
        <v>1</v>
      </c>
      <c r="AY24" s="8"/>
    </row>
    <row r="25" spans="1:51">
      <c r="A25" s="31"/>
      <c r="B25" s="31"/>
      <c r="C25" s="10">
        <v>1081</v>
      </c>
      <c r="D25" s="10">
        <v>239</v>
      </c>
      <c r="E25" s="10">
        <v>293</v>
      </c>
      <c r="F25" s="10">
        <v>275</v>
      </c>
      <c r="G25" s="10">
        <v>274</v>
      </c>
      <c r="H25" s="10">
        <v>96</v>
      </c>
      <c r="I25" s="10">
        <v>176</v>
      </c>
      <c r="J25" s="10">
        <v>160</v>
      </c>
      <c r="K25" s="10">
        <v>247</v>
      </c>
      <c r="L25" s="10">
        <v>319</v>
      </c>
      <c r="M25" s="10">
        <v>399</v>
      </c>
      <c r="N25" s="10">
        <v>615</v>
      </c>
      <c r="O25" s="10">
        <v>251</v>
      </c>
      <c r="P25" s="10">
        <v>101</v>
      </c>
      <c r="Q25" s="10">
        <v>146</v>
      </c>
      <c r="R25" s="10">
        <v>158</v>
      </c>
      <c r="S25" s="10">
        <v>129</v>
      </c>
      <c r="T25" s="10">
        <v>47</v>
      </c>
      <c r="U25" s="10">
        <v>128</v>
      </c>
      <c r="V25" s="10">
        <v>239</v>
      </c>
      <c r="W25" s="10">
        <v>307</v>
      </c>
      <c r="X25" s="10">
        <v>194</v>
      </c>
      <c r="Y25" s="10">
        <v>201</v>
      </c>
      <c r="Z25" s="10">
        <v>77</v>
      </c>
      <c r="AA25" s="10">
        <v>11</v>
      </c>
      <c r="AB25" s="10">
        <v>457</v>
      </c>
      <c r="AC25" s="10">
        <v>103</v>
      </c>
      <c r="AD25" s="10">
        <v>16</v>
      </c>
      <c r="AE25" s="10">
        <v>42</v>
      </c>
      <c r="AF25" s="10">
        <v>88</v>
      </c>
      <c r="AG25" s="10">
        <v>28</v>
      </c>
      <c r="AH25" s="10">
        <v>5</v>
      </c>
      <c r="AI25" s="10">
        <v>14</v>
      </c>
      <c r="AJ25" s="10">
        <v>4</v>
      </c>
      <c r="AK25" s="10">
        <v>284</v>
      </c>
      <c r="AL25" s="10">
        <v>403</v>
      </c>
      <c r="AM25" s="10">
        <v>43</v>
      </c>
      <c r="AN25" s="10">
        <v>306</v>
      </c>
      <c r="AO25" s="10">
        <v>240</v>
      </c>
      <c r="AP25" s="10">
        <v>2</v>
      </c>
      <c r="AQ25" s="10">
        <v>31</v>
      </c>
      <c r="AR25" s="10">
        <v>20</v>
      </c>
      <c r="AS25" s="10">
        <v>200</v>
      </c>
      <c r="AT25" s="10">
        <v>382</v>
      </c>
      <c r="AU25" s="10">
        <v>226</v>
      </c>
      <c r="AV25" s="10">
        <v>73</v>
      </c>
      <c r="AW25" s="10">
        <v>86</v>
      </c>
      <c r="AX25" s="10">
        <v>94</v>
      </c>
      <c r="AY25" s="8"/>
    </row>
    <row r="26" spans="1:51">
      <c r="A26" s="31"/>
      <c r="B26" s="31"/>
      <c r="C26" s="11" t="s">
        <v>97</v>
      </c>
      <c r="D26" s="11" t="s">
        <v>97</v>
      </c>
      <c r="E26" s="11" t="s">
        <v>97</v>
      </c>
      <c r="F26" s="11" t="s">
        <v>97</v>
      </c>
      <c r="G26" s="11" t="s">
        <v>97</v>
      </c>
      <c r="H26" s="11" t="s">
        <v>97</v>
      </c>
      <c r="I26" s="11" t="s">
        <v>97</v>
      </c>
      <c r="J26" s="11" t="s">
        <v>97</v>
      </c>
      <c r="K26" s="11" t="s">
        <v>97</v>
      </c>
      <c r="L26" s="11" t="s">
        <v>97</v>
      </c>
      <c r="M26" s="11" t="s">
        <v>97</v>
      </c>
      <c r="N26" s="11" t="s">
        <v>97</v>
      </c>
      <c r="O26" s="11" t="s">
        <v>97</v>
      </c>
      <c r="P26" s="11" t="s">
        <v>97</v>
      </c>
      <c r="Q26" s="11" t="s">
        <v>97</v>
      </c>
      <c r="R26" s="11" t="s">
        <v>97</v>
      </c>
      <c r="S26" s="11" t="s">
        <v>97</v>
      </c>
      <c r="T26" s="11" t="s">
        <v>97</v>
      </c>
      <c r="U26" s="11" t="s">
        <v>97</v>
      </c>
      <c r="V26" s="11" t="s">
        <v>97</v>
      </c>
      <c r="W26" s="11" t="s">
        <v>97</v>
      </c>
      <c r="X26" s="11" t="s">
        <v>97</v>
      </c>
      <c r="Y26" s="11" t="s">
        <v>97</v>
      </c>
      <c r="Z26" s="11" t="s">
        <v>97</v>
      </c>
      <c r="AA26" s="11" t="s">
        <v>97</v>
      </c>
      <c r="AB26" s="11" t="s">
        <v>97</v>
      </c>
      <c r="AC26" s="11" t="s">
        <v>97</v>
      </c>
      <c r="AD26" s="11" t="s">
        <v>97</v>
      </c>
      <c r="AE26" s="11" t="s">
        <v>97</v>
      </c>
      <c r="AF26" s="11" t="s">
        <v>97</v>
      </c>
      <c r="AG26" s="11" t="s">
        <v>97</v>
      </c>
      <c r="AH26" s="11" t="s">
        <v>97</v>
      </c>
      <c r="AI26" s="11" t="s">
        <v>97</v>
      </c>
      <c r="AJ26" s="11" t="s">
        <v>97</v>
      </c>
      <c r="AK26" s="11" t="s">
        <v>97</v>
      </c>
      <c r="AL26" s="11" t="s">
        <v>97</v>
      </c>
      <c r="AM26" s="11" t="s">
        <v>97</v>
      </c>
      <c r="AN26" s="11" t="s">
        <v>97</v>
      </c>
      <c r="AO26" s="11" t="s">
        <v>97</v>
      </c>
      <c r="AP26" s="11" t="s">
        <v>97</v>
      </c>
      <c r="AQ26" s="11" t="s">
        <v>97</v>
      </c>
      <c r="AR26" s="11" t="s">
        <v>97</v>
      </c>
      <c r="AS26" s="11" t="s">
        <v>97</v>
      </c>
      <c r="AT26" s="11" t="s">
        <v>97</v>
      </c>
      <c r="AU26" s="11" t="s">
        <v>97</v>
      </c>
      <c r="AV26" s="11" t="s">
        <v>97</v>
      </c>
      <c r="AW26" s="11" t="s">
        <v>97</v>
      </c>
      <c r="AX26" s="11" t="s">
        <v>97</v>
      </c>
      <c r="AY26" s="8"/>
    </row>
    <row r="27" spans="1:51" s="17" customFormat="1" ht="15" customHeight="1" thickBot="1">
      <c r="A27" s="33" t="s">
        <v>113</v>
      </c>
      <c r="B27" s="34"/>
      <c r="C27" s="18">
        <v>2.9795921834127368</v>
      </c>
      <c r="D27" s="18">
        <v>6.3385901063953538</v>
      </c>
      <c r="E27" s="18">
        <v>5.7246638484518151</v>
      </c>
      <c r="F27" s="18">
        <v>5.9090825832053673</v>
      </c>
      <c r="G27" s="18">
        <v>5.9198577336780653</v>
      </c>
      <c r="H27" s="18">
        <v>10.001766378506369</v>
      </c>
      <c r="I27" s="18">
        <v>7.3865970193356851</v>
      </c>
      <c r="J27" s="18">
        <v>7.7471696345025407</v>
      </c>
      <c r="K27" s="18">
        <v>6.2350793374204123</v>
      </c>
      <c r="L27" s="18">
        <v>5.4863649598102713</v>
      </c>
      <c r="M27" s="18">
        <v>4.9054855839616636</v>
      </c>
      <c r="N27" s="18">
        <v>3.9509325358089269</v>
      </c>
      <c r="O27" s="18">
        <v>6.1851896531056614</v>
      </c>
      <c r="P27" s="18">
        <v>9.7510394129414486</v>
      </c>
      <c r="Q27" s="18">
        <v>8.1101456892452699</v>
      </c>
      <c r="R27" s="18">
        <v>7.7960533591607062</v>
      </c>
      <c r="S27" s="18">
        <v>8.6280507280192591</v>
      </c>
      <c r="T27" s="18">
        <v>14.294549978506531</v>
      </c>
      <c r="U27" s="18">
        <v>8.6616913677371095</v>
      </c>
      <c r="V27" s="18">
        <v>6.3385901063953538</v>
      </c>
      <c r="W27" s="18">
        <v>5.5925848949140136</v>
      </c>
      <c r="X27" s="18">
        <v>7.0355372909038403</v>
      </c>
      <c r="Y27" s="18">
        <v>6.9119261939427803</v>
      </c>
      <c r="Z27" s="18">
        <v>11.167853563147579</v>
      </c>
      <c r="AA27" s="18">
        <v>29.548013274685111</v>
      </c>
      <c r="AB27" s="18">
        <v>4.5835497843852231</v>
      </c>
      <c r="AC27" s="18">
        <v>9.6558986084942156</v>
      </c>
      <c r="AD27" s="18">
        <v>24.499877499612079</v>
      </c>
      <c r="AE27" s="18">
        <v>15.121521631114961</v>
      </c>
      <c r="AF27" s="18">
        <v>10.446532138611969</v>
      </c>
      <c r="AG27" s="18">
        <v>18.520092494258339</v>
      </c>
      <c r="AH27" s="18" t="s">
        <v>114</v>
      </c>
      <c r="AI27" s="18">
        <v>26.191488210155281</v>
      </c>
      <c r="AJ27" s="18" t="s">
        <v>114</v>
      </c>
      <c r="AK27" s="18">
        <v>5.8146815288656661</v>
      </c>
      <c r="AL27" s="18">
        <v>4.8810735218054928</v>
      </c>
      <c r="AM27" s="18">
        <v>14.944650662952659</v>
      </c>
      <c r="AN27" s="18">
        <v>5.6017175194630084</v>
      </c>
      <c r="AO27" s="18">
        <v>6.3253688171937537</v>
      </c>
      <c r="AP27" s="18" t="s">
        <v>114</v>
      </c>
      <c r="AQ27" s="18">
        <v>17.601143584430531</v>
      </c>
      <c r="AR27" s="18">
        <v>21.91332739368012</v>
      </c>
      <c r="AS27" s="18">
        <v>6.92918677352686</v>
      </c>
      <c r="AT27" s="18">
        <v>5.0134793653238532</v>
      </c>
      <c r="AU27" s="18">
        <v>6.5183740979408498</v>
      </c>
      <c r="AV27" s="18">
        <v>11.469757140955609</v>
      </c>
      <c r="AW27" s="18">
        <v>10.56731235382858</v>
      </c>
      <c r="AX27" s="18">
        <v>10.10761486249565</v>
      </c>
      <c r="AY27" s="8"/>
    </row>
    <row r="28" spans="1:51" ht="15.75" customHeight="1" thickTop="1">
      <c r="A28" s="13" t="s">
        <v>191</v>
      </c>
      <c r="B28" s="14"/>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row>
    <row r="29" spans="1:51">
      <c r="A29" s="16" t="s">
        <v>115</v>
      </c>
    </row>
  </sheetData>
  <mergeCells count="20">
    <mergeCell ref="AR3:AX3"/>
    <mergeCell ref="V3:AA3"/>
    <mergeCell ref="AB3:AK3"/>
    <mergeCell ref="AV2:AX2"/>
    <mergeCell ref="A2:C2"/>
    <mergeCell ref="A3:B5"/>
    <mergeCell ref="D3:G3"/>
    <mergeCell ref="H3:L3"/>
    <mergeCell ref="M3:N3"/>
    <mergeCell ref="O3:U3"/>
    <mergeCell ref="AL3:AQ3"/>
    <mergeCell ref="B21:B23"/>
    <mergeCell ref="B24:B26"/>
    <mergeCell ref="A6:A26"/>
    <mergeCell ref="A27:B27"/>
    <mergeCell ref="B6:B8"/>
    <mergeCell ref="B9:B11"/>
    <mergeCell ref="B12:B14"/>
    <mergeCell ref="B15:B17"/>
    <mergeCell ref="B18:B20"/>
  </mergeCells>
  <hyperlinks>
    <hyperlink ref="A1" location="'TOC'!A1:A1" display="Back to TOC" xr:uid="{00000000-0004-0000-14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AY32"/>
  <sheetViews>
    <sheetView workbookViewId="0">
      <pane xSplit="2" topLeftCell="C1" activePane="topRight" state="frozen"/>
      <selection pane="topRight"/>
    </sheetView>
  </sheetViews>
  <sheetFormatPr baseColWidth="10" defaultColWidth="8.83203125" defaultRowHeight="15"/>
  <cols>
    <col min="1" max="1" width="50" style="19" bestFit="1"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7" t="s">
        <v>305</v>
      </c>
      <c r="B2" s="31"/>
      <c r="C2" s="31"/>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6" t="s">
        <v>29</v>
      </c>
      <c r="AW2" s="31"/>
      <c r="AX2" s="31"/>
      <c r="AY2" s="8"/>
    </row>
    <row r="3" spans="1:51" ht="37" customHeight="1">
      <c r="A3" s="38"/>
      <c r="B3" s="31"/>
      <c r="C3" s="20" t="s">
        <v>30</v>
      </c>
      <c r="D3" s="35" t="s">
        <v>31</v>
      </c>
      <c r="E3" s="31"/>
      <c r="F3" s="31"/>
      <c r="G3" s="31"/>
      <c r="H3" s="35" t="s">
        <v>32</v>
      </c>
      <c r="I3" s="31"/>
      <c r="J3" s="31"/>
      <c r="K3" s="31"/>
      <c r="L3" s="31"/>
      <c r="M3" s="35" t="s">
        <v>33</v>
      </c>
      <c r="N3" s="31"/>
      <c r="O3" s="35" t="s">
        <v>34</v>
      </c>
      <c r="P3" s="31"/>
      <c r="Q3" s="31"/>
      <c r="R3" s="31"/>
      <c r="S3" s="31"/>
      <c r="T3" s="31"/>
      <c r="U3" s="31"/>
      <c r="V3" s="35" t="s">
        <v>35</v>
      </c>
      <c r="W3" s="31"/>
      <c r="X3" s="31"/>
      <c r="Y3" s="31"/>
      <c r="Z3" s="31"/>
      <c r="AA3" s="31"/>
      <c r="AB3" s="35" t="s">
        <v>36</v>
      </c>
      <c r="AC3" s="31"/>
      <c r="AD3" s="31"/>
      <c r="AE3" s="31"/>
      <c r="AF3" s="31"/>
      <c r="AG3" s="31"/>
      <c r="AH3" s="31"/>
      <c r="AI3" s="31"/>
      <c r="AJ3" s="31"/>
      <c r="AK3" s="31"/>
      <c r="AL3" s="35" t="s">
        <v>37</v>
      </c>
      <c r="AM3" s="31"/>
      <c r="AN3" s="31"/>
      <c r="AO3" s="31"/>
      <c r="AP3" s="31"/>
      <c r="AQ3" s="31"/>
      <c r="AR3" s="35" t="s">
        <v>38</v>
      </c>
      <c r="AS3" s="31"/>
      <c r="AT3" s="31"/>
      <c r="AU3" s="31"/>
      <c r="AV3" s="31"/>
      <c r="AW3" s="31"/>
      <c r="AX3" s="31"/>
      <c r="AY3" s="8"/>
    </row>
    <row r="4" spans="1:51" ht="16" customHeight="1">
      <c r="A4" s="31"/>
      <c r="B4" s="31"/>
      <c r="C4" s="21" t="s">
        <v>39</v>
      </c>
      <c r="D4" s="21" t="s">
        <v>39</v>
      </c>
      <c r="E4" s="21" t="s">
        <v>40</v>
      </c>
      <c r="F4" s="21" t="s">
        <v>41</v>
      </c>
      <c r="G4" s="21" t="s">
        <v>42</v>
      </c>
      <c r="H4" s="21" t="s">
        <v>39</v>
      </c>
      <c r="I4" s="21" t="s">
        <v>40</v>
      </c>
      <c r="J4" s="21" t="s">
        <v>41</v>
      </c>
      <c r="K4" s="21" t="s">
        <v>42</v>
      </c>
      <c r="L4" s="21" t="s">
        <v>43</v>
      </c>
      <c r="M4" s="21" t="s">
        <v>39</v>
      </c>
      <c r="N4" s="21" t="s">
        <v>40</v>
      </c>
      <c r="O4" s="21" t="s">
        <v>39</v>
      </c>
      <c r="P4" s="21" t="s">
        <v>40</v>
      </c>
      <c r="Q4" s="21" t="s">
        <v>41</v>
      </c>
      <c r="R4" s="21" t="s">
        <v>42</v>
      </c>
      <c r="S4" s="21" t="s">
        <v>43</v>
      </c>
      <c r="T4" s="21" t="s">
        <v>44</v>
      </c>
      <c r="U4" s="21" t="s">
        <v>45</v>
      </c>
      <c r="V4" s="21" t="s">
        <v>39</v>
      </c>
      <c r="W4" s="21" t="s">
        <v>40</v>
      </c>
      <c r="X4" s="21" t="s">
        <v>41</v>
      </c>
      <c r="Y4" s="21" t="s">
        <v>42</v>
      </c>
      <c r="Z4" s="21" t="s">
        <v>43</v>
      </c>
      <c r="AA4" s="21" t="s">
        <v>44</v>
      </c>
      <c r="AB4" s="21" t="s">
        <v>39</v>
      </c>
      <c r="AC4" s="21" t="s">
        <v>40</v>
      </c>
      <c r="AD4" s="21" t="s">
        <v>41</v>
      </c>
      <c r="AE4" s="21" t="s">
        <v>42</v>
      </c>
      <c r="AF4" s="21" t="s">
        <v>43</v>
      </c>
      <c r="AG4" s="21" t="s">
        <v>44</v>
      </c>
      <c r="AH4" s="21" t="s">
        <v>45</v>
      </c>
      <c r="AI4" s="21" t="s">
        <v>46</v>
      </c>
      <c r="AJ4" s="21" t="s">
        <v>47</v>
      </c>
      <c r="AK4" s="21" t="s">
        <v>48</v>
      </c>
      <c r="AL4" s="21" t="s">
        <v>39</v>
      </c>
      <c r="AM4" s="21" t="s">
        <v>40</v>
      </c>
      <c r="AN4" s="21" t="s">
        <v>41</v>
      </c>
      <c r="AO4" s="21" t="s">
        <v>42</v>
      </c>
      <c r="AP4" s="21" t="s">
        <v>43</v>
      </c>
      <c r="AQ4" s="21" t="s">
        <v>44</v>
      </c>
      <c r="AR4" s="21" t="s">
        <v>39</v>
      </c>
      <c r="AS4" s="21" t="s">
        <v>40</v>
      </c>
      <c r="AT4" s="21" t="s">
        <v>41</v>
      </c>
      <c r="AU4" s="21" t="s">
        <v>42</v>
      </c>
      <c r="AV4" s="21" t="s">
        <v>43</v>
      </c>
      <c r="AW4" s="21" t="s">
        <v>44</v>
      </c>
      <c r="AX4" s="21" t="s">
        <v>45</v>
      </c>
      <c r="AY4" s="8"/>
    </row>
    <row r="5" spans="1:51" ht="34.5" customHeight="1">
      <c r="A5" s="31"/>
      <c r="B5" s="31"/>
      <c r="C5" s="20" t="s">
        <v>49</v>
      </c>
      <c r="D5" s="20" t="s">
        <v>50</v>
      </c>
      <c r="E5" s="20" t="s">
        <v>51</v>
      </c>
      <c r="F5" s="20" t="s">
        <v>52</v>
      </c>
      <c r="G5" s="20" t="s">
        <v>53</v>
      </c>
      <c r="H5" s="20" t="s">
        <v>54</v>
      </c>
      <c r="I5" s="20" t="s">
        <v>55</v>
      </c>
      <c r="J5" s="20" t="s">
        <v>56</v>
      </c>
      <c r="K5" s="20" t="s">
        <v>57</v>
      </c>
      <c r="L5" s="20" t="s">
        <v>58</v>
      </c>
      <c r="M5" s="20" t="s">
        <v>59</v>
      </c>
      <c r="N5" s="20" t="s">
        <v>60</v>
      </c>
      <c r="O5" s="20" t="s">
        <v>61</v>
      </c>
      <c r="P5" s="20" t="s">
        <v>62</v>
      </c>
      <c r="Q5" s="20" t="s">
        <v>63</v>
      </c>
      <c r="R5" s="20" t="s">
        <v>64</v>
      </c>
      <c r="S5" s="20" t="s">
        <v>65</v>
      </c>
      <c r="T5" s="20" t="s">
        <v>66</v>
      </c>
      <c r="U5" s="20" t="s">
        <v>67</v>
      </c>
      <c r="V5" s="20" t="s">
        <v>68</v>
      </c>
      <c r="W5" s="20" t="s">
        <v>69</v>
      </c>
      <c r="X5" s="20" t="s">
        <v>70</v>
      </c>
      <c r="Y5" s="20" t="s">
        <v>71</v>
      </c>
      <c r="Z5" s="20" t="s">
        <v>72</v>
      </c>
      <c r="AA5" s="20" t="s">
        <v>73</v>
      </c>
      <c r="AB5" s="20" t="s">
        <v>74</v>
      </c>
      <c r="AC5" s="20" t="s">
        <v>75</v>
      </c>
      <c r="AD5" s="20" t="s">
        <v>76</v>
      </c>
      <c r="AE5" s="20" t="s">
        <v>77</v>
      </c>
      <c r="AF5" s="20" t="s">
        <v>78</v>
      </c>
      <c r="AG5" s="20" t="s">
        <v>79</v>
      </c>
      <c r="AH5" s="20" t="s">
        <v>80</v>
      </c>
      <c r="AI5" s="20" t="s">
        <v>81</v>
      </c>
      <c r="AJ5" s="20" t="s">
        <v>82</v>
      </c>
      <c r="AK5" s="20" t="s">
        <v>83</v>
      </c>
      <c r="AL5" s="20" t="s">
        <v>84</v>
      </c>
      <c r="AM5" s="20" t="s">
        <v>85</v>
      </c>
      <c r="AN5" s="20" t="s">
        <v>86</v>
      </c>
      <c r="AO5" s="20" t="s">
        <v>87</v>
      </c>
      <c r="AP5" s="20" t="s">
        <v>88</v>
      </c>
      <c r="AQ5" s="20" t="s">
        <v>89</v>
      </c>
      <c r="AR5" s="20" t="s">
        <v>90</v>
      </c>
      <c r="AS5" s="20" t="s">
        <v>91</v>
      </c>
      <c r="AT5" s="20" t="s">
        <v>92</v>
      </c>
      <c r="AU5" s="20" t="s">
        <v>93</v>
      </c>
      <c r="AV5" s="20" t="s">
        <v>94</v>
      </c>
      <c r="AW5" s="20" t="s">
        <v>95</v>
      </c>
      <c r="AX5" s="20" t="s">
        <v>96</v>
      </c>
      <c r="AY5" s="8"/>
    </row>
    <row r="6" spans="1:51">
      <c r="A6" s="32" t="s">
        <v>38</v>
      </c>
      <c r="B6" s="30" t="s">
        <v>90</v>
      </c>
      <c r="C6" s="9">
        <v>2.1601168139380001E-2</v>
      </c>
      <c r="D6" s="9">
        <v>9.6495729206590011E-2</v>
      </c>
      <c r="E6" s="9">
        <v>0</v>
      </c>
      <c r="F6" s="9">
        <v>0</v>
      </c>
      <c r="G6" s="9">
        <v>0</v>
      </c>
      <c r="H6" s="9">
        <v>5.2276995388520001E-2</v>
      </c>
      <c r="I6" s="9">
        <v>1.5873983296880001E-2</v>
      </c>
      <c r="J6" s="9">
        <v>0</v>
      </c>
      <c r="K6" s="9">
        <v>2.6762827674979998E-2</v>
      </c>
      <c r="L6" s="9">
        <v>2.1802307555809999E-2</v>
      </c>
      <c r="M6" s="9">
        <v>1.722867607185E-2</v>
      </c>
      <c r="N6" s="9">
        <v>2.692734919841E-2</v>
      </c>
      <c r="O6" s="9">
        <v>3.2803361512520001E-3</v>
      </c>
      <c r="P6" s="9">
        <v>2.264852777957E-2</v>
      </c>
      <c r="Q6" s="9">
        <v>4.4918289421589999E-3</v>
      </c>
      <c r="R6" s="9">
        <v>2.2773212594429999E-2</v>
      </c>
      <c r="S6" s="9">
        <v>5.8715954913449997E-2</v>
      </c>
      <c r="T6" s="9">
        <v>0.13122872782280001</v>
      </c>
      <c r="U6" s="9">
        <v>1.525048676979E-2</v>
      </c>
      <c r="V6" s="9">
        <v>1.6121512600240001E-2</v>
      </c>
      <c r="W6" s="9">
        <v>8.8521346574060005E-3</v>
      </c>
      <c r="X6" s="9">
        <v>3.1414829116320001E-2</v>
      </c>
      <c r="Y6" s="9">
        <v>4.5793761054080007E-2</v>
      </c>
      <c r="Z6" s="9">
        <v>2.0339065839749999E-2</v>
      </c>
      <c r="AA6" s="9">
        <v>0</v>
      </c>
      <c r="AB6" s="9">
        <v>2.1553910976759998E-2</v>
      </c>
      <c r="AC6" s="9">
        <v>1.388948545075E-2</v>
      </c>
      <c r="AD6" s="9">
        <v>0</v>
      </c>
      <c r="AE6" s="9">
        <v>2.5801280653709999E-2</v>
      </c>
      <c r="AF6" s="9">
        <v>0</v>
      </c>
      <c r="AG6" s="9">
        <v>0</v>
      </c>
      <c r="AH6" s="9">
        <v>0</v>
      </c>
      <c r="AI6" s="9">
        <v>0</v>
      </c>
      <c r="AJ6" s="9">
        <v>0</v>
      </c>
      <c r="AK6" s="9">
        <v>3.990432325835E-2</v>
      </c>
      <c r="AL6" s="9">
        <v>1.015393137746E-2</v>
      </c>
      <c r="AM6" s="9">
        <v>0</v>
      </c>
      <c r="AN6" s="9">
        <v>3.5965326782449999E-2</v>
      </c>
      <c r="AO6" s="9">
        <v>3.2072019461320003E-2</v>
      </c>
      <c r="AP6" s="9">
        <v>0.63590128681910008</v>
      </c>
      <c r="AQ6" s="9">
        <v>0</v>
      </c>
      <c r="AR6" s="9">
        <v>1</v>
      </c>
      <c r="AS6" s="9">
        <v>0</v>
      </c>
      <c r="AT6" s="9">
        <v>0</v>
      </c>
      <c r="AU6" s="9">
        <v>0</v>
      </c>
      <c r="AV6" s="9">
        <v>0</v>
      </c>
      <c r="AW6" s="9">
        <v>0</v>
      </c>
      <c r="AX6" s="9">
        <v>0</v>
      </c>
      <c r="AY6" s="8"/>
    </row>
    <row r="7" spans="1:51">
      <c r="A7" s="31"/>
      <c r="B7" s="31"/>
      <c r="C7" s="10">
        <v>20</v>
      </c>
      <c r="D7" s="10">
        <v>20</v>
      </c>
      <c r="E7" s="10">
        <v>0</v>
      </c>
      <c r="F7" s="10">
        <v>0</v>
      </c>
      <c r="G7" s="10">
        <v>0</v>
      </c>
      <c r="H7" s="10">
        <v>3</v>
      </c>
      <c r="I7" s="10">
        <v>4</v>
      </c>
      <c r="J7" s="10">
        <v>0</v>
      </c>
      <c r="K7" s="10">
        <v>7</v>
      </c>
      <c r="L7" s="10">
        <v>6</v>
      </c>
      <c r="M7" s="10">
        <v>6</v>
      </c>
      <c r="N7" s="10">
        <v>13</v>
      </c>
      <c r="O7" s="10">
        <v>1</v>
      </c>
      <c r="P7" s="10">
        <v>4</v>
      </c>
      <c r="Q7" s="10">
        <v>1</v>
      </c>
      <c r="R7" s="10">
        <v>4</v>
      </c>
      <c r="S7" s="10">
        <v>4</v>
      </c>
      <c r="T7" s="10">
        <v>3</v>
      </c>
      <c r="U7" s="10">
        <v>2</v>
      </c>
      <c r="V7" s="10">
        <v>5</v>
      </c>
      <c r="W7" s="10">
        <v>3</v>
      </c>
      <c r="X7" s="10">
        <v>4</v>
      </c>
      <c r="Y7" s="10">
        <v>6</v>
      </c>
      <c r="Z7" s="10">
        <v>2</v>
      </c>
      <c r="AA7" s="10">
        <v>0</v>
      </c>
      <c r="AB7" s="10">
        <v>9</v>
      </c>
      <c r="AC7" s="10">
        <v>2</v>
      </c>
      <c r="AD7" s="10">
        <v>0</v>
      </c>
      <c r="AE7" s="10">
        <v>1</v>
      </c>
      <c r="AF7" s="10">
        <v>0</v>
      </c>
      <c r="AG7" s="10">
        <v>0</v>
      </c>
      <c r="AH7" s="10">
        <v>0</v>
      </c>
      <c r="AI7" s="10">
        <v>0</v>
      </c>
      <c r="AJ7" s="10">
        <v>0</v>
      </c>
      <c r="AK7" s="10">
        <v>8</v>
      </c>
      <c r="AL7" s="10">
        <v>5</v>
      </c>
      <c r="AM7" s="10">
        <v>0</v>
      </c>
      <c r="AN7" s="10">
        <v>8</v>
      </c>
      <c r="AO7" s="10">
        <v>6</v>
      </c>
      <c r="AP7" s="10">
        <v>1</v>
      </c>
      <c r="AQ7" s="10">
        <v>0</v>
      </c>
      <c r="AR7" s="10">
        <v>20</v>
      </c>
      <c r="AS7" s="10">
        <v>0</v>
      </c>
      <c r="AT7" s="10">
        <v>0</v>
      </c>
      <c r="AU7" s="10">
        <v>0</v>
      </c>
      <c r="AV7" s="10">
        <v>0</v>
      </c>
      <c r="AW7" s="10">
        <v>0</v>
      </c>
      <c r="AX7" s="10">
        <v>0</v>
      </c>
      <c r="AY7" s="8"/>
    </row>
    <row r="8" spans="1:51">
      <c r="A8" s="31"/>
      <c r="B8" s="31"/>
      <c r="C8" s="11" t="s">
        <v>97</v>
      </c>
      <c r="D8" s="12" t="s">
        <v>293</v>
      </c>
      <c r="E8" s="11"/>
      <c r="F8" s="11"/>
      <c r="G8" s="11"/>
      <c r="H8" s="11"/>
      <c r="I8" s="11"/>
      <c r="J8" s="11"/>
      <c r="K8" s="11"/>
      <c r="L8" s="11"/>
      <c r="M8" s="11"/>
      <c r="N8" s="11"/>
      <c r="O8" s="11"/>
      <c r="P8" s="11"/>
      <c r="Q8" s="11"/>
      <c r="R8" s="11"/>
      <c r="S8" s="12" t="s">
        <v>99</v>
      </c>
      <c r="T8" s="12" t="s">
        <v>149</v>
      </c>
      <c r="U8" s="11"/>
      <c r="V8" s="11"/>
      <c r="W8" s="11"/>
      <c r="X8" s="11"/>
      <c r="Y8" s="11"/>
      <c r="Z8" s="11"/>
      <c r="AA8" s="11"/>
      <c r="AB8" s="11"/>
      <c r="AC8" s="11"/>
      <c r="AD8" s="11"/>
      <c r="AE8" s="11"/>
      <c r="AF8" s="11"/>
      <c r="AG8" s="11"/>
      <c r="AH8" s="11"/>
      <c r="AI8" s="11"/>
      <c r="AJ8" s="11"/>
      <c r="AK8" s="11"/>
      <c r="AL8" s="11"/>
      <c r="AM8" s="11"/>
      <c r="AN8" s="11"/>
      <c r="AO8" s="11"/>
      <c r="AP8" s="12" t="s">
        <v>176</v>
      </c>
      <c r="AQ8" s="11"/>
      <c r="AR8" s="12" t="s">
        <v>122</v>
      </c>
      <c r="AS8" s="11"/>
      <c r="AT8" s="11"/>
      <c r="AU8" s="11"/>
      <c r="AV8" s="11"/>
      <c r="AW8" s="11"/>
      <c r="AX8" s="11"/>
      <c r="AY8" s="8"/>
    </row>
    <row r="9" spans="1:51">
      <c r="A9" s="31"/>
      <c r="B9" s="30" t="s">
        <v>91</v>
      </c>
      <c r="C9" s="9">
        <v>0.16228829868469999</v>
      </c>
      <c r="D9" s="9">
        <v>0.32768034400559998</v>
      </c>
      <c r="E9" s="9">
        <v>0.3298680707046</v>
      </c>
      <c r="F9" s="9">
        <v>0</v>
      </c>
      <c r="G9" s="9">
        <v>0</v>
      </c>
      <c r="H9" s="9">
        <v>0.1223428839118</v>
      </c>
      <c r="I9" s="9">
        <v>0.1609913357794</v>
      </c>
      <c r="J9" s="9">
        <v>0.1991680131046</v>
      </c>
      <c r="K9" s="9">
        <v>0.13937321887029999</v>
      </c>
      <c r="L9" s="9">
        <v>0.17514897188129999</v>
      </c>
      <c r="M9" s="9">
        <v>0.1622230030147</v>
      </c>
      <c r="N9" s="9">
        <v>0.15892123797419999</v>
      </c>
      <c r="O9" s="9">
        <v>0.1777544943081</v>
      </c>
      <c r="P9" s="9">
        <v>0.15894873725940001</v>
      </c>
      <c r="Q9" s="9">
        <v>0.1610496495796</v>
      </c>
      <c r="R9" s="9">
        <v>0.15902657545320001</v>
      </c>
      <c r="S9" s="9">
        <v>0.11449972247449999</v>
      </c>
      <c r="T9" s="9">
        <v>0.15889483622459999</v>
      </c>
      <c r="U9" s="9">
        <v>0.18994110584560001</v>
      </c>
      <c r="V9" s="9">
        <v>0.14702006197770001</v>
      </c>
      <c r="W9" s="9">
        <v>0.1669538057636</v>
      </c>
      <c r="X9" s="9">
        <v>0.17946916560109999</v>
      </c>
      <c r="Y9" s="9">
        <v>0.15565233616400001</v>
      </c>
      <c r="Z9" s="9">
        <v>0.19308892039309999</v>
      </c>
      <c r="AA9" s="9">
        <v>0</v>
      </c>
      <c r="AB9" s="9">
        <v>0.1625443848648</v>
      </c>
      <c r="AC9" s="9">
        <v>0.17032566997500001</v>
      </c>
      <c r="AD9" s="9">
        <v>0.1888097687868</v>
      </c>
      <c r="AE9" s="9">
        <v>8.5957941321620004E-2</v>
      </c>
      <c r="AF9" s="9">
        <v>0.14557762052779999</v>
      </c>
      <c r="AG9" s="9">
        <v>6.2711863825140005E-2</v>
      </c>
      <c r="AH9" s="9">
        <v>0.66301049474270002</v>
      </c>
      <c r="AI9" s="9">
        <v>0.1308871296419</v>
      </c>
      <c r="AJ9" s="9">
        <v>0</v>
      </c>
      <c r="AK9" s="9">
        <v>0.18267456369150001</v>
      </c>
      <c r="AL9" s="9">
        <v>0.15861915694830001</v>
      </c>
      <c r="AM9" s="9">
        <v>0.25498771979189999</v>
      </c>
      <c r="AN9" s="9">
        <v>0.1700300432405</v>
      </c>
      <c r="AO9" s="9">
        <v>0.15875191321519999</v>
      </c>
      <c r="AP9" s="9">
        <v>0</v>
      </c>
      <c r="AQ9" s="9">
        <v>8.0135480041350002E-2</v>
      </c>
      <c r="AR9" s="9">
        <v>0</v>
      </c>
      <c r="AS9" s="9">
        <v>1</v>
      </c>
      <c r="AT9" s="9">
        <v>0</v>
      </c>
      <c r="AU9" s="9">
        <v>0</v>
      </c>
      <c r="AV9" s="9">
        <v>0</v>
      </c>
      <c r="AW9" s="9">
        <v>0</v>
      </c>
      <c r="AX9" s="9">
        <v>0</v>
      </c>
      <c r="AY9" s="8"/>
    </row>
    <row r="10" spans="1:51">
      <c r="A10" s="31"/>
      <c r="B10" s="31"/>
      <c r="C10" s="10">
        <v>205</v>
      </c>
      <c r="D10" s="10">
        <v>95</v>
      </c>
      <c r="E10" s="10">
        <v>110</v>
      </c>
      <c r="F10" s="10">
        <v>0</v>
      </c>
      <c r="G10" s="10">
        <v>0</v>
      </c>
      <c r="H10" s="10">
        <v>12</v>
      </c>
      <c r="I10" s="10">
        <v>35</v>
      </c>
      <c r="J10" s="10">
        <v>32</v>
      </c>
      <c r="K10" s="10">
        <v>42</v>
      </c>
      <c r="L10" s="10">
        <v>67</v>
      </c>
      <c r="M10" s="10">
        <v>77</v>
      </c>
      <c r="N10" s="10">
        <v>114</v>
      </c>
      <c r="O10" s="10">
        <v>54</v>
      </c>
      <c r="P10" s="10">
        <v>20</v>
      </c>
      <c r="Q10" s="10">
        <v>33</v>
      </c>
      <c r="R10" s="10">
        <v>32</v>
      </c>
      <c r="S10" s="10">
        <v>18</v>
      </c>
      <c r="T10" s="10">
        <v>9</v>
      </c>
      <c r="U10" s="10">
        <v>17</v>
      </c>
      <c r="V10" s="10">
        <v>48</v>
      </c>
      <c r="W10" s="10">
        <v>65</v>
      </c>
      <c r="X10" s="10">
        <v>41</v>
      </c>
      <c r="Y10" s="10">
        <v>33</v>
      </c>
      <c r="Z10" s="10">
        <v>9</v>
      </c>
      <c r="AA10" s="10">
        <v>0</v>
      </c>
      <c r="AB10" s="10">
        <v>95</v>
      </c>
      <c r="AC10" s="10">
        <v>20</v>
      </c>
      <c r="AD10" s="10">
        <v>3</v>
      </c>
      <c r="AE10" s="10">
        <v>7</v>
      </c>
      <c r="AF10" s="10">
        <v>14</v>
      </c>
      <c r="AG10" s="10">
        <v>3</v>
      </c>
      <c r="AH10" s="10">
        <v>1</v>
      </c>
      <c r="AI10" s="10">
        <v>1</v>
      </c>
      <c r="AJ10" s="10">
        <v>0</v>
      </c>
      <c r="AK10" s="10">
        <v>55</v>
      </c>
      <c r="AL10" s="10">
        <v>77</v>
      </c>
      <c r="AM10" s="10">
        <v>8</v>
      </c>
      <c r="AN10" s="10">
        <v>56</v>
      </c>
      <c r="AO10" s="10">
        <v>49</v>
      </c>
      <c r="AP10" s="10">
        <v>0</v>
      </c>
      <c r="AQ10" s="10">
        <v>5</v>
      </c>
      <c r="AR10" s="10">
        <v>0</v>
      </c>
      <c r="AS10" s="10">
        <v>205</v>
      </c>
      <c r="AT10" s="10">
        <v>0</v>
      </c>
      <c r="AU10" s="10">
        <v>0</v>
      </c>
      <c r="AV10" s="10">
        <v>0</v>
      </c>
      <c r="AW10" s="10">
        <v>0</v>
      </c>
      <c r="AX10" s="10">
        <v>0</v>
      </c>
      <c r="AY10" s="8"/>
    </row>
    <row r="11" spans="1:51">
      <c r="A11" s="31"/>
      <c r="B11" s="31"/>
      <c r="C11" s="11" t="s">
        <v>97</v>
      </c>
      <c r="D11" s="12" t="s">
        <v>175</v>
      </c>
      <c r="E11" s="12" t="s">
        <v>175</v>
      </c>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2" t="s">
        <v>306</v>
      </c>
      <c r="AT11" s="11"/>
      <c r="AU11" s="11"/>
      <c r="AV11" s="11"/>
      <c r="AW11" s="11"/>
      <c r="AX11" s="11"/>
      <c r="AY11" s="8"/>
    </row>
    <row r="12" spans="1:51">
      <c r="A12" s="31"/>
      <c r="B12" s="30" t="s">
        <v>96</v>
      </c>
      <c r="C12" s="9">
        <v>0.1026284800073</v>
      </c>
      <c r="D12" s="9">
        <v>0.21806757974079999</v>
      </c>
      <c r="E12" s="9">
        <v>0.1153511502672</v>
      </c>
      <c r="F12" s="9">
        <v>8.256580824646001E-2</v>
      </c>
      <c r="G12" s="9">
        <v>6.8702159453300007E-3</v>
      </c>
      <c r="H12" s="9">
        <v>7.1605330448470006E-2</v>
      </c>
      <c r="I12" s="9">
        <v>0.10648916593670001</v>
      </c>
      <c r="J12" s="9">
        <v>0.1130477973327</v>
      </c>
      <c r="K12" s="9">
        <v>0.12975059607289999</v>
      </c>
      <c r="L12" s="9">
        <v>0.1093658275686</v>
      </c>
      <c r="M12" s="9">
        <v>0.12920312100270001</v>
      </c>
      <c r="N12" s="9">
        <v>8.2722850760060002E-2</v>
      </c>
      <c r="O12" s="9">
        <v>0.1483750696425</v>
      </c>
      <c r="P12" s="9">
        <v>0.11179990594640001</v>
      </c>
      <c r="Q12" s="9">
        <v>0.14818209808509999</v>
      </c>
      <c r="R12" s="9">
        <v>2.9367127640820001E-2</v>
      </c>
      <c r="S12" s="9">
        <v>6.5615980379809993E-2</v>
      </c>
      <c r="T12" s="9">
        <v>2.7646834534180001E-2</v>
      </c>
      <c r="U12" s="9">
        <v>2.4574872607309999E-2</v>
      </c>
      <c r="V12" s="9">
        <v>0.1856334518102</v>
      </c>
      <c r="W12" s="9">
        <v>0.1151328297845</v>
      </c>
      <c r="X12" s="9">
        <v>6.5600152416969995E-2</v>
      </c>
      <c r="Y12" s="9">
        <v>5.8561073291869999E-2</v>
      </c>
      <c r="Z12" s="9">
        <v>1.6722894438910001E-2</v>
      </c>
      <c r="AA12" s="9">
        <v>0.30806882755800002</v>
      </c>
      <c r="AB12" s="9">
        <v>7.8478017230260003E-2</v>
      </c>
      <c r="AC12" s="9">
        <v>0.18229639005459999</v>
      </c>
      <c r="AD12" s="9">
        <v>0</v>
      </c>
      <c r="AE12" s="9">
        <v>0.1244560506072</v>
      </c>
      <c r="AF12" s="9">
        <v>0.2613869592245</v>
      </c>
      <c r="AG12" s="9">
        <v>0.11732667534669999</v>
      </c>
      <c r="AH12" s="9">
        <v>0</v>
      </c>
      <c r="AI12" s="9">
        <v>5.7825167632009997E-2</v>
      </c>
      <c r="AJ12" s="9">
        <v>0</v>
      </c>
      <c r="AK12" s="9">
        <v>6.8592273039999999E-2</v>
      </c>
      <c r="AL12" s="9">
        <v>9.5033870261259992E-2</v>
      </c>
      <c r="AM12" s="9">
        <v>0.10770278565580001</v>
      </c>
      <c r="AN12" s="9">
        <v>0.1013576548215</v>
      </c>
      <c r="AO12" s="9">
        <v>0.13221635445989999</v>
      </c>
      <c r="AP12" s="9">
        <v>0</v>
      </c>
      <c r="AQ12" s="9">
        <v>4.6178580294969997E-2</v>
      </c>
      <c r="AR12" s="9">
        <v>0</v>
      </c>
      <c r="AS12" s="9">
        <v>0</v>
      </c>
      <c r="AT12" s="9">
        <v>0</v>
      </c>
      <c r="AU12" s="9">
        <v>0</v>
      </c>
      <c r="AV12" s="9">
        <v>0</v>
      </c>
      <c r="AW12" s="9">
        <v>0</v>
      </c>
      <c r="AX12" s="9">
        <v>1</v>
      </c>
      <c r="AY12" s="8"/>
    </row>
    <row r="13" spans="1:51">
      <c r="A13" s="31"/>
      <c r="B13" s="31"/>
      <c r="C13" s="10">
        <v>95</v>
      </c>
      <c r="D13" s="10">
        <v>41</v>
      </c>
      <c r="E13" s="10">
        <v>27</v>
      </c>
      <c r="F13" s="10">
        <v>24</v>
      </c>
      <c r="G13" s="10">
        <v>3</v>
      </c>
      <c r="H13" s="10">
        <v>4</v>
      </c>
      <c r="I13" s="10">
        <v>14</v>
      </c>
      <c r="J13" s="10">
        <v>14</v>
      </c>
      <c r="K13" s="10">
        <v>24</v>
      </c>
      <c r="L13" s="10">
        <v>34</v>
      </c>
      <c r="M13" s="10">
        <v>41</v>
      </c>
      <c r="N13" s="10">
        <v>50</v>
      </c>
      <c r="O13" s="10">
        <v>31</v>
      </c>
      <c r="P13" s="10">
        <v>10</v>
      </c>
      <c r="Q13" s="10">
        <v>17</v>
      </c>
      <c r="R13" s="10">
        <v>4</v>
      </c>
      <c r="S13" s="10">
        <v>9</v>
      </c>
      <c r="T13" s="10">
        <v>2</v>
      </c>
      <c r="U13" s="10">
        <v>5</v>
      </c>
      <c r="V13" s="10">
        <v>38</v>
      </c>
      <c r="W13" s="10">
        <v>24</v>
      </c>
      <c r="X13" s="10">
        <v>12</v>
      </c>
      <c r="Y13" s="10">
        <v>13</v>
      </c>
      <c r="Z13" s="10">
        <v>3</v>
      </c>
      <c r="AA13" s="10">
        <v>2</v>
      </c>
      <c r="AB13" s="10">
        <v>38</v>
      </c>
      <c r="AC13" s="10">
        <v>13</v>
      </c>
      <c r="AD13" s="10">
        <v>0</v>
      </c>
      <c r="AE13" s="10">
        <v>4</v>
      </c>
      <c r="AF13" s="10">
        <v>9</v>
      </c>
      <c r="AG13" s="10">
        <v>5</v>
      </c>
      <c r="AH13" s="10">
        <v>0</v>
      </c>
      <c r="AI13" s="10">
        <v>1</v>
      </c>
      <c r="AJ13" s="10">
        <v>0</v>
      </c>
      <c r="AK13" s="10">
        <v>22</v>
      </c>
      <c r="AL13" s="10">
        <v>34</v>
      </c>
      <c r="AM13" s="10">
        <v>5</v>
      </c>
      <c r="AN13" s="10">
        <v>25</v>
      </c>
      <c r="AO13" s="10">
        <v>25</v>
      </c>
      <c r="AP13" s="10">
        <v>0</v>
      </c>
      <c r="AQ13" s="10">
        <v>2</v>
      </c>
      <c r="AR13" s="10">
        <v>0</v>
      </c>
      <c r="AS13" s="10">
        <v>0</v>
      </c>
      <c r="AT13" s="10">
        <v>0</v>
      </c>
      <c r="AU13" s="10">
        <v>0</v>
      </c>
      <c r="AV13" s="10">
        <v>0</v>
      </c>
      <c r="AW13" s="10">
        <v>0</v>
      </c>
      <c r="AX13" s="10">
        <v>95</v>
      </c>
      <c r="AY13" s="8"/>
    </row>
    <row r="14" spans="1:51">
      <c r="A14" s="31"/>
      <c r="B14" s="31"/>
      <c r="C14" s="11" t="s">
        <v>97</v>
      </c>
      <c r="D14" s="12" t="s">
        <v>160</v>
      </c>
      <c r="E14" s="12" t="s">
        <v>135</v>
      </c>
      <c r="F14" s="12" t="s">
        <v>135</v>
      </c>
      <c r="G14" s="11"/>
      <c r="H14" s="11"/>
      <c r="I14" s="11"/>
      <c r="J14" s="11"/>
      <c r="K14" s="11"/>
      <c r="L14" s="11"/>
      <c r="M14" s="11"/>
      <c r="N14" s="11"/>
      <c r="O14" s="12" t="s">
        <v>170</v>
      </c>
      <c r="P14" s="11"/>
      <c r="Q14" s="12" t="s">
        <v>141</v>
      </c>
      <c r="R14" s="11"/>
      <c r="S14" s="11"/>
      <c r="T14" s="11"/>
      <c r="U14" s="11"/>
      <c r="V14" s="12" t="s">
        <v>145</v>
      </c>
      <c r="W14" s="12" t="s">
        <v>103</v>
      </c>
      <c r="X14" s="11"/>
      <c r="Y14" s="11"/>
      <c r="Z14" s="11"/>
      <c r="AA14" s="12" t="s">
        <v>103</v>
      </c>
      <c r="AB14" s="11"/>
      <c r="AC14" s="11"/>
      <c r="AD14" s="11"/>
      <c r="AE14" s="11"/>
      <c r="AF14" s="12" t="s">
        <v>291</v>
      </c>
      <c r="AG14" s="11"/>
      <c r="AH14" s="11"/>
      <c r="AI14" s="11"/>
      <c r="AJ14" s="11"/>
      <c r="AK14" s="11"/>
      <c r="AL14" s="11"/>
      <c r="AM14" s="11"/>
      <c r="AN14" s="11"/>
      <c r="AO14" s="11"/>
      <c r="AP14" s="11"/>
      <c r="AQ14" s="11"/>
      <c r="AR14" s="11"/>
      <c r="AS14" s="11"/>
      <c r="AT14" s="11"/>
      <c r="AU14" s="11"/>
      <c r="AV14" s="11"/>
      <c r="AW14" s="11"/>
      <c r="AX14" s="12" t="s">
        <v>307</v>
      </c>
      <c r="AY14" s="8"/>
    </row>
    <row r="15" spans="1:51">
      <c r="A15" s="31"/>
      <c r="B15" s="30" t="s">
        <v>92</v>
      </c>
      <c r="C15" s="9">
        <v>0.34175837871530002</v>
      </c>
      <c r="D15" s="9">
        <v>0</v>
      </c>
      <c r="E15" s="9">
        <v>0.28729337269529998</v>
      </c>
      <c r="F15" s="9">
        <v>0.25648878391129998</v>
      </c>
      <c r="G15" s="9">
        <v>0.78879427430960003</v>
      </c>
      <c r="H15" s="9">
        <v>0.38844857878209998</v>
      </c>
      <c r="I15" s="9">
        <v>0.33494142801519999</v>
      </c>
      <c r="J15" s="9">
        <v>0.35343934944689998</v>
      </c>
      <c r="K15" s="9">
        <v>0.3680769863544</v>
      </c>
      <c r="L15" s="9">
        <v>0.27618820228169999</v>
      </c>
      <c r="M15" s="9">
        <v>0.36893039929229998</v>
      </c>
      <c r="N15" s="9">
        <v>0.31557043331739998</v>
      </c>
      <c r="O15" s="9">
        <v>0.25433969007739998</v>
      </c>
      <c r="P15" s="9">
        <v>0.28855992579770001</v>
      </c>
      <c r="Q15" s="9">
        <v>0.269979922308</v>
      </c>
      <c r="R15" s="9">
        <v>0.44102779183430002</v>
      </c>
      <c r="S15" s="9">
        <v>0.4541497458623</v>
      </c>
      <c r="T15" s="9">
        <v>0.41768979339759998</v>
      </c>
      <c r="U15" s="9">
        <v>0.40044335136760001</v>
      </c>
      <c r="V15" s="9">
        <v>0.24330848081879999</v>
      </c>
      <c r="W15" s="9">
        <v>0.30773013172469998</v>
      </c>
      <c r="X15" s="9">
        <v>0.43454908444759999</v>
      </c>
      <c r="Y15" s="9">
        <v>0.34249198348979998</v>
      </c>
      <c r="Z15" s="9">
        <v>0.56806513152189997</v>
      </c>
      <c r="AA15" s="9">
        <v>0.13913310009630001</v>
      </c>
      <c r="AB15" s="9">
        <v>0.28500343126</v>
      </c>
      <c r="AC15" s="9">
        <v>0.30901647614310002</v>
      </c>
      <c r="AD15" s="9">
        <v>0.28599248895219997</v>
      </c>
      <c r="AE15" s="9">
        <v>0.32114735122909999</v>
      </c>
      <c r="AF15" s="9">
        <v>0.3129431401219</v>
      </c>
      <c r="AG15" s="9">
        <v>0.41067177594960003</v>
      </c>
      <c r="AH15" s="9">
        <v>0.19851192568779999</v>
      </c>
      <c r="AI15" s="9">
        <v>0.49522341536280001</v>
      </c>
      <c r="AJ15" s="9">
        <v>0.77940979216139994</v>
      </c>
      <c r="AK15" s="9">
        <v>0.445761288832</v>
      </c>
      <c r="AL15" s="9">
        <v>0.3134863918395</v>
      </c>
      <c r="AM15" s="9">
        <v>0.34317823391859997</v>
      </c>
      <c r="AN15" s="9">
        <v>0.35788405999930001</v>
      </c>
      <c r="AO15" s="9">
        <v>0.35661295801019999</v>
      </c>
      <c r="AP15" s="9">
        <v>0</v>
      </c>
      <c r="AQ15" s="9">
        <v>0.4503963828316</v>
      </c>
      <c r="AR15" s="9">
        <v>0</v>
      </c>
      <c r="AS15" s="9">
        <v>0</v>
      </c>
      <c r="AT15" s="9">
        <v>1</v>
      </c>
      <c r="AU15" s="9">
        <v>0</v>
      </c>
      <c r="AV15" s="9">
        <v>0</v>
      </c>
      <c r="AW15" s="9">
        <v>0</v>
      </c>
      <c r="AX15" s="9">
        <v>0</v>
      </c>
      <c r="AY15" s="8"/>
    </row>
    <row r="16" spans="1:51">
      <c r="A16" s="31"/>
      <c r="B16" s="31"/>
      <c r="C16" s="10">
        <v>387</v>
      </c>
      <c r="D16" s="10">
        <v>0</v>
      </c>
      <c r="E16" s="10">
        <v>86</v>
      </c>
      <c r="F16" s="10">
        <v>74</v>
      </c>
      <c r="G16" s="10">
        <v>227</v>
      </c>
      <c r="H16" s="10">
        <v>43</v>
      </c>
      <c r="I16" s="10">
        <v>58</v>
      </c>
      <c r="J16" s="10">
        <v>59</v>
      </c>
      <c r="K16" s="10">
        <v>100</v>
      </c>
      <c r="L16" s="10">
        <v>92</v>
      </c>
      <c r="M16" s="10">
        <v>146</v>
      </c>
      <c r="N16" s="10">
        <v>216</v>
      </c>
      <c r="O16" s="10">
        <v>67</v>
      </c>
      <c r="P16" s="10">
        <v>29</v>
      </c>
      <c r="Q16" s="10">
        <v>41</v>
      </c>
      <c r="R16" s="10">
        <v>63</v>
      </c>
      <c r="S16" s="10">
        <v>62</v>
      </c>
      <c r="T16" s="10">
        <v>24</v>
      </c>
      <c r="U16" s="10">
        <v>63</v>
      </c>
      <c r="V16" s="10">
        <v>62</v>
      </c>
      <c r="W16" s="10">
        <v>91</v>
      </c>
      <c r="X16" s="10">
        <v>85</v>
      </c>
      <c r="Y16" s="10">
        <v>83</v>
      </c>
      <c r="Z16" s="10">
        <v>44</v>
      </c>
      <c r="AA16" s="10">
        <v>2</v>
      </c>
      <c r="AB16" s="10">
        <v>131</v>
      </c>
      <c r="AC16" s="10">
        <v>33</v>
      </c>
      <c r="AD16" s="10">
        <v>6</v>
      </c>
      <c r="AE16" s="10">
        <v>15</v>
      </c>
      <c r="AF16" s="10">
        <v>37</v>
      </c>
      <c r="AG16" s="10">
        <v>12</v>
      </c>
      <c r="AH16" s="10">
        <v>3</v>
      </c>
      <c r="AI16" s="10">
        <v>7</v>
      </c>
      <c r="AJ16" s="10">
        <v>1</v>
      </c>
      <c r="AK16" s="10">
        <v>127</v>
      </c>
      <c r="AL16" s="10">
        <v>128</v>
      </c>
      <c r="AM16" s="10">
        <v>15</v>
      </c>
      <c r="AN16" s="10">
        <v>122</v>
      </c>
      <c r="AO16" s="10">
        <v>84</v>
      </c>
      <c r="AP16" s="10">
        <v>0</v>
      </c>
      <c r="AQ16" s="10">
        <v>16</v>
      </c>
      <c r="AR16" s="10">
        <v>0</v>
      </c>
      <c r="AS16" s="10">
        <v>0</v>
      </c>
      <c r="AT16" s="10">
        <v>387</v>
      </c>
      <c r="AU16" s="10">
        <v>0</v>
      </c>
      <c r="AV16" s="10">
        <v>0</v>
      </c>
      <c r="AW16" s="10">
        <v>0</v>
      </c>
      <c r="AX16" s="10">
        <v>0</v>
      </c>
      <c r="AY16" s="8"/>
    </row>
    <row r="17" spans="1:51">
      <c r="A17" s="31"/>
      <c r="B17" s="31"/>
      <c r="C17" s="11" t="s">
        <v>97</v>
      </c>
      <c r="D17" s="11"/>
      <c r="E17" s="12" t="s">
        <v>119</v>
      </c>
      <c r="F17" s="12" t="s">
        <v>119</v>
      </c>
      <c r="G17" s="12" t="s">
        <v>107</v>
      </c>
      <c r="H17" s="11"/>
      <c r="I17" s="11"/>
      <c r="J17" s="11"/>
      <c r="K17" s="11"/>
      <c r="L17" s="11"/>
      <c r="M17" s="11"/>
      <c r="N17" s="11"/>
      <c r="O17" s="11"/>
      <c r="P17" s="11"/>
      <c r="Q17" s="11"/>
      <c r="R17" s="12" t="s">
        <v>99</v>
      </c>
      <c r="S17" s="12" t="s">
        <v>99</v>
      </c>
      <c r="T17" s="11"/>
      <c r="U17" s="11"/>
      <c r="V17" s="11"/>
      <c r="W17" s="11"/>
      <c r="X17" s="12" t="s">
        <v>99</v>
      </c>
      <c r="Y17" s="11"/>
      <c r="Z17" s="12" t="s">
        <v>98</v>
      </c>
      <c r="AA17" s="11"/>
      <c r="AB17" s="11"/>
      <c r="AC17" s="11"/>
      <c r="AD17" s="11"/>
      <c r="AE17" s="11"/>
      <c r="AF17" s="11"/>
      <c r="AG17" s="11"/>
      <c r="AH17" s="11"/>
      <c r="AI17" s="11"/>
      <c r="AJ17" s="11"/>
      <c r="AK17" s="12" t="s">
        <v>99</v>
      </c>
      <c r="AL17" s="11"/>
      <c r="AM17" s="11"/>
      <c r="AN17" s="11"/>
      <c r="AO17" s="11"/>
      <c r="AP17" s="11"/>
      <c r="AQ17" s="11"/>
      <c r="AR17" s="11"/>
      <c r="AS17" s="11"/>
      <c r="AT17" s="12" t="s">
        <v>308</v>
      </c>
      <c r="AU17" s="11"/>
      <c r="AV17" s="11"/>
      <c r="AW17" s="11"/>
      <c r="AX17" s="11"/>
      <c r="AY17" s="8"/>
    </row>
    <row r="18" spans="1:51">
      <c r="A18" s="31"/>
      <c r="B18" s="30" t="s">
        <v>93</v>
      </c>
      <c r="C18" s="9">
        <v>0.21952099211619999</v>
      </c>
      <c r="D18" s="9">
        <v>0</v>
      </c>
      <c r="E18" s="9">
        <v>0</v>
      </c>
      <c r="F18" s="9">
        <v>0.66094540784230005</v>
      </c>
      <c r="G18" s="9">
        <v>0.20433550974510001</v>
      </c>
      <c r="H18" s="9">
        <v>0.27264018630120002</v>
      </c>
      <c r="I18" s="9">
        <v>0.2772621075067</v>
      </c>
      <c r="J18" s="9">
        <v>0.22024219002529999</v>
      </c>
      <c r="K18" s="9">
        <v>0.18258957421290001</v>
      </c>
      <c r="L18" s="9">
        <v>0.1773730100632</v>
      </c>
      <c r="M18" s="9">
        <v>0.1860331595843</v>
      </c>
      <c r="N18" s="9">
        <v>0.24938654968320001</v>
      </c>
      <c r="O18" s="9">
        <v>0.2026869865822</v>
      </c>
      <c r="P18" s="9">
        <v>0.29719780764730003</v>
      </c>
      <c r="Q18" s="9">
        <v>0.33487132731460001</v>
      </c>
      <c r="R18" s="9">
        <v>0.1824592472937</v>
      </c>
      <c r="S18" s="9">
        <v>0.16719824540959999</v>
      </c>
      <c r="T18" s="9">
        <v>0.1009604282527</v>
      </c>
      <c r="U18" s="9">
        <v>0.2144727059664</v>
      </c>
      <c r="V18" s="9">
        <v>0.23622830934360001</v>
      </c>
      <c r="W18" s="9">
        <v>0.27157845606940001</v>
      </c>
      <c r="X18" s="9">
        <v>0.15705186055770001</v>
      </c>
      <c r="Y18" s="9">
        <v>0.1996194236853</v>
      </c>
      <c r="Z18" s="9">
        <v>0.11378026905080001</v>
      </c>
      <c r="AA18" s="9">
        <v>0.42648553068770001</v>
      </c>
      <c r="AB18" s="9">
        <v>0.32634450608690002</v>
      </c>
      <c r="AC18" s="9">
        <v>0.2220898497987</v>
      </c>
      <c r="AD18" s="9">
        <v>0.43243462236329999</v>
      </c>
      <c r="AE18" s="9">
        <v>0.21988934651549999</v>
      </c>
      <c r="AF18" s="9">
        <v>5.1303104999860002E-2</v>
      </c>
      <c r="AG18" s="9">
        <v>4.2025854397329997E-2</v>
      </c>
      <c r="AH18" s="9">
        <v>0</v>
      </c>
      <c r="AI18" s="9">
        <v>3.7004294806059997E-2</v>
      </c>
      <c r="AJ18" s="9">
        <v>9.3233788912839996E-2</v>
      </c>
      <c r="AK18" s="9">
        <v>0.10603947149079999</v>
      </c>
      <c r="AL18" s="9">
        <v>0.24692254404569999</v>
      </c>
      <c r="AM18" s="9">
        <v>0.13536181675520001</v>
      </c>
      <c r="AN18" s="9">
        <v>0.227129553515</v>
      </c>
      <c r="AO18" s="9">
        <v>0.17103640472350001</v>
      </c>
      <c r="AP18" s="9">
        <v>0</v>
      </c>
      <c r="AQ18" s="9">
        <v>0.25348889711099998</v>
      </c>
      <c r="AR18" s="9">
        <v>0</v>
      </c>
      <c r="AS18" s="9">
        <v>0</v>
      </c>
      <c r="AT18" s="9">
        <v>0</v>
      </c>
      <c r="AU18" s="9">
        <v>1</v>
      </c>
      <c r="AV18" s="9">
        <v>0</v>
      </c>
      <c r="AW18" s="9">
        <v>0</v>
      </c>
      <c r="AX18" s="9">
        <v>0</v>
      </c>
      <c r="AY18" s="8"/>
    </row>
    <row r="19" spans="1:51">
      <c r="A19" s="31"/>
      <c r="B19" s="31"/>
      <c r="C19" s="10">
        <v>229</v>
      </c>
      <c r="D19" s="10">
        <v>0</v>
      </c>
      <c r="E19" s="10">
        <v>0</v>
      </c>
      <c r="F19" s="10">
        <v>181</v>
      </c>
      <c r="G19" s="10">
        <v>48</v>
      </c>
      <c r="H19" s="10">
        <v>29</v>
      </c>
      <c r="I19" s="10">
        <v>49</v>
      </c>
      <c r="J19" s="10">
        <v>38</v>
      </c>
      <c r="K19" s="10">
        <v>39</v>
      </c>
      <c r="L19" s="10">
        <v>57</v>
      </c>
      <c r="M19" s="10">
        <v>72</v>
      </c>
      <c r="N19" s="10">
        <v>139</v>
      </c>
      <c r="O19" s="10">
        <v>50</v>
      </c>
      <c r="P19" s="10">
        <v>30</v>
      </c>
      <c r="Q19" s="10">
        <v>39</v>
      </c>
      <c r="R19" s="10">
        <v>29</v>
      </c>
      <c r="S19" s="10">
        <v>21</v>
      </c>
      <c r="T19" s="10">
        <v>3</v>
      </c>
      <c r="U19" s="10">
        <v>25</v>
      </c>
      <c r="V19" s="10">
        <v>51</v>
      </c>
      <c r="W19" s="10">
        <v>80</v>
      </c>
      <c r="X19" s="10">
        <v>33</v>
      </c>
      <c r="Y19" s="10">
        <v>34</v>
      </c>
      <c r="Z19" s="10">
        <v>11</v>
      </c>
      <c r="AA19" s="10">
        <v>5</v>
      </c>
      <c r="AB19" s="10">
        <v>135</v>
      </c>
      <c r="AC19" s="10">
        <v>27</v>
      </c>
      <c r="AD19" s="10">
        <v>5</v>
      </c>
      <c r="AE19" s="10">
        <v>5</v>
      </c>
      <c r="AF19" s="10">
        <v>6</v>
      </c>
      <c r="AG19" s="10">
        <v>2</v>
      </c>
      <c r="AH19" s="10">
        <v>0</v>
      </c>
      <c r="AI19" s="10">
        <v>1</v>
      </c>
      <c r="AJ19" s="10">
        <v>1</v>
      </c>
      <c r="AK19" s="10">
        <v>31</v>
      </c>
      <c r="AL19" s="10">
        <v>96</v>
      </c>
      <c r="AM19" s="10">
        <v>6</v>
      </c>
      <c r="AN19" s="10">
        <v>63</v>
      </c>
      <c r="AO19" s="10">
        <v>43</v>
      </c>
      <c r="AP19" s="10">
        <v>0</v>
      </c>
      <c r="AQ19" s="10">
        <v>6</v>
      </c>
      <c r="AR19" s="10">
        <v>0</v>
      </c>
      <c r="AS19" s="10">
        <v>0</v>
      </c>
      <c r="AT19" s="10">
        <v>0</v>
      </c>
      <c r="AU19" s="10">
        <v>229</v>
      </c>
      <c r="AV19" s="10">
        <v>0</v>
      </c>
      <c r="AW19" s="10">
        <v>0</v>
      </c>
      <c r="AX19" s="10">
        <v>0</v>
      </c>
      <c r="AY19" s="8"/>
    </row>
    <row r="20" spans="1:51">
      <c r="A20" s="31"/>
      <c r="B20" s="31"/>
      <c r="C20" s="11" t="s">
        <v>97</v>
      </c>
      <c r="D20" s="11"/>
      <c r="E20" s="11"/>
      <c r="F20" s="12" t="s">
        <v>177</v>
      </c>
      <c r="G20" s="12" t="s">
        <v>110</v>
      </c>
      <c r="H20" s="11"/>
      <c r="I20" s="11"/>
      <c r="J20" s="11"/>
      <c r="K20" s="11"/>
      <c r="L20" s="11"/>
      <c r="M20" s="11"/>
      <c r="N20" s="11"/>
      <c r="O20" s="11"/>
      <c r="P20" s="11"/>
      <c r="Q20" s="11"/>
      <c r="R20" s="11"/>
      <c r="S20" s="11"/>
      <c r="T20" s="11"/>
      <c r="U20" s="11"/>
      <c r="V20" s="11"/>
      <c r="W20" s="11"/>
      <c r="X20" s="11"/>
      <c r="Y20" s="11"/>
      <c r="Z20" s="11"/>
      <c r="AA20" s="11"/>
      <c r="AB20" s="12" t="s">
        <v>147</v>
      </c>
      <c r="AC20" s="11"/>
      <c r="AD20" s="12" t="s">
        <v>103</v>
      </c>
      <c r="AE20" s="11"/>
      <c r="AF20" s="11"/>
      <c r="AG20" s="11"/>
      <c r="AH20" s="11"/>
      <c r="AI20" s="11"/>
      <c r="AJ20" s="11"/>
      <c r="AK20" s="11"/>
      <c r="AL20" s="11"/>
      <c r="AM20" s="11"/>
      <c r="AN20" s="11"/>
      <c r="AO20" s="11"/>
      <c r="AP20" s="11"/>
      <c r="AQ20" s="11"/>
      <c r="AR20" s="11"/>
      <c r="AS20" s="11"/>
      <c r="AT20" s="11"/>
      <c r="AU20" s="12" t="s">
        <v>301</v>
      </c>
      <c r="AV20" s="11"/>
      <c r="AW20" s="11"/>
      <c r="AX20" s="11"/>
      <c r="AY20" s="8"/>
    </row>
    <row r="21" spans="1:51">
      <c r="A21" s="31"/>
      <c r="B21" s="30" t="s">
        <v>94</v>
      </c>
      <c r="C21" s="9">
        <v>7.211670268777999E-2</v>
      </c>
      <c r="D21" s="9">
        <v>0</v>
      </c>
      <c r="E21" s="9">
        <v>0.26748740633290002</v>
      </c>
      <c r="F21" s="9">
        <v>0</v>
      </c>
      <c r="G21" s="9">
        <v>0</v>
      </c>
      <c r="H21" s="9">
        <v>3.3829729048359999E-2</v>
      </c>
      <c r="I21" s="9">
        <v>5.4598605005860001E-2</v>
      </c>
      <c r="J21" s="9">
        <v>1.945130927867E-2</v>
      </c>
      <c r="K21" s="9">
        <v>6.7613563427730006E-2</v>
      </c>
      <c r="L21" s="9">
        <v>0.1430087521191</v>
      </c>
      <c r="M21" s="9">
        <v>5.6094787634000012E-2</v>
      </c>
      <c r="N21" s="9">
        <v>8.3262537728820002E-2</v>
      </c>
      <c r="O21" s="9">
        <v>0.123534998262</v>
      </c>
      <c r="P21" s="9">
        <v>9.0996769267449998E-2</v>
      </c>
      <c r="Q21" s="9">
        <v>3.3313224001000001E-2</v>
      </c>
      <c r="R21" s="9">
        <v>9.2796869307329999E-2</v>
      </c>
      <c r="S21" s="9">
        <v>4.9961289261979999E-2</v>
      </c>
      <c r="T21" s="9">
        <v>1.1830280355210001E-2</v>
      </c>
      <c r="U21" s="9">
        <v>5.4760245474820002E-2</v>
      </c>
      <c r="V21" s="9">
        <v>0.1027747922941</v>
      </c>
      <c r="W21" s="9">
        <v>5.8408304123229997E-2</v>
      </c>
      <c r="X21" s="9">
        <v>6.513139556592E-2</v>
      </c>
      <c r="Y21" s="9">
        <v>5.9461130598579999E-2</v>
      </c>
      <c r="Z21" s="9">
        <v>5.8795282533509997E-2</v>
      </c>
      <c r="AA21" s="9">
        <v>4.8590128311170003E-2</v>
      </c>
      <c r="AB21" s="9">
        <v>5.7982431778040001E-2</v>
      </c>
      <c r="AC21" s="9">
        <v>3.9618300747999997E-2</v>
      </c>
      <c r="AD21" s="9">
        <v>2.311239941176E-2</v>
      </c>
      <c r="AE21" s="9">
        <v>0.1112904906598</v>
      </c>
      <c r="AF21" s="9">
        <v>9.8666263812320007E-2</v>
      </c>
      <c r="AG21" s="9">
        <v>0.1716956126203</v>
      </c>
      <c r="AH21" s="9">
        <v>0</v>
      </c>
      <c r="AI21" s="9">
        <v>0.1449097264584</v>
      </c>
      <c r="AJ21" s="9">
        <v>0</v>
      </c>
      <c r="AK21" s="9">
        <v>8.6125536818809995E-2</v>
      </c>
      <c r="AL21" s="9">
        <v>7.7622783947910001E-2</v>
      </c>
      <c r="AM21" s="9">
        <v>0</v>
      </c>
      <c r="AN21" s="9">
        <v>5.6198775710480001E-2</v>
      </c>
      <c r="AO21" s="9">
        <v>9.2164804394990002E-2</v>
      </c>
      <c r="AP21" s="9">
        <v>0</v>
      </c>
      <c r="AQ21" s="9">
        <v>0</v>
      </c>
      <c r="AR21" s="9">
        <v>0</v>
      </c>
      <c r="AS21" s="9">
        <v>0</v>
      </c>
      <c r="AT21" s="9">
        <v>0</v>
      </c>
      <c r="AU21" s="9">
        <v>0</v>
      </c>
      <c r="AV21" s="9">
        <v>1</v>
      </c>
      <c r="AW21" s="9">
        <v>0</v>
      </c>
      <c r="AX21" s="9">
        <v>0</v>
      </c>
      <c r="AY21" s="8"/>
    </row>
    <row r="22" spans="1:51">
      <c r="A22" s="31"/>
      <c r="B22" s="31"/>
      <c r="C22" s="10">
        <v>74</v>
      </c>
      <c r="D22" s="10">
        <v>0</v>
      </c>
      <c r="E22" s="10">
        <v>74</v>
      </c>
      <c r="F22" s="10">
        <v>0</v>
      </c>
      <c r="G22" s="10">
        <v>0</v>
      </c>
      <c r="H22" s="10">
        <v>3</v>
      </c>
      <c r="I22" s="10">
        <v>7</v>
      </c>
      <c r="J22" s="10">
        <v>4</v>
      </c>
      <c r="K22" s="10">
        <v>14</v>
      </c>
      <c r="L22" s="10">
        <v>38</v>
      </c>
      <c r="M22" s="10">
        <v>24</v>
      </c>
      <c r="N22" s="10">
        <v>42</v>
      </c>
      <c r="O22" s="10">
        <v>29</v>
      </c>
      <c r="P22" s="10">
        <v>7</v>
      </c>
      <c r="Q22" s="10">
        <v>6</v>
      </c>
      <c r="R22" s="10">
        <v>13</v>
      </c>
      <c r="S22" s="10">
        <v>5</v>
      </c>
      <c r="T22" s="10">
        <v>1</v>
      </c>
      <c r="U22" s="10">
        <v>7</v>
      </c>
      <c r="V22" s="10">
        <v>21</v>
      </c>
      <c r="W22" s="10">
        <v>21</v>
      </c>
      <c r="X22" s="10">
        <v>8</v>
      </c>
      <c r="Y22" s="10">
        <v>13</v>
      </c>
      <c r="Z22" s="10">
        <v>3</v>
      </c>
      <c r="AA22" s="10">
        <v>1</v>
      </c>
      <c r="AB22" s="10">
        <v>25</v>
      </c>
      <c r="AC22" s="10">
        <v>4</v>
      </c>
      <c r="AD22" s="10">
        <v>1</v>
      </c>
      <c r="AE22" s="10">
        <v>4</v>
      </c>
      <c r="AF22" s="10">
        <v>10</v>
      </c>
      <c r="AG22" s="10">
        <v>3</v>
      </c>
      <c r="AH22" s="10">
        <v>0</v>
      </c>
      <c r="AI22" s="10">
        <v>2</v>
      </c>
      <c r="AJ22" s="10">
        <v>0</v>
      </c>
      <c r="AK22" s="10">
        <v>22</v>
      </c>
      <c r="AL22" s="10">
        <v>30</v>
      </c>
      <c r="AM22" s="10">
        <v>0</v>
      </c>
      <c r="AN22" s="10">
        <v>17</v>
      </c>
      <c r="AO22" s="10">
        <v>20</v>
      </c>
      <c r="AP22" s="10">
        <v>0</v>
      </c>
      <c r="AQ22" s="10">
        <v>0</v>
      </c>
      <c r="AR22" s="10">
        <v>0</v>
      </c>
      <c r="AS22" s="10">
        <v>0</v>
      </c>
      <c r="AT22" s="10">
        <v>0</v>
      </c>
      <c r="AU22" s="10">
        <v>0</v>
      </c>
      <c r="AV22" s="10">
        <v>74</v>
      </c>
      <c r="AW22" s="10">
        <v>0</v>
      </c>
      <c r="AX22" s="10">
        <v>0</v>
      </c>
      <c r="AY22" s="8"/>
    </row>
    <row r="23" spans="1:51">
      <c r="A23" s="31"/>
      <c r="B23" s="31"/>
      <c r="C23" s="11" t="s">
        <v>97</v>
      </c>
      <c r="D23" s="11"/>
      <c r="E23" s="12" t="s">
        <v>228</v>
      </c>
      <c r="F23" s="11"/>
      <c r="G23" s="11"/>
      <c r="H23" s="11"/>
      <c r="I23" s="11"/>
      <c r="J23" s="11"/>
      <c r="K23" s="11"/>
      <c r="L23" s="12" t="s">
        <v>169</v>
      </c>
      <c r="M23" s="11"/>
      <c r="N23" s="11"/>
      <c r="O23" s="12" t="s">
        <v>118</v>
      </c>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2" t="s">
        <v>299</v>
      </c>
      <c r="AW23" s="11"/>
      <c r="AX23" s="11"/>
      <c r="AY23" s="8"/>
    </row>
    <row r="24" spans="1:51">
      <c r="A24" s="31"/>
      <c r="B24" s="30" t="s">
        <v>95</v>
      </c>
      <c r="C24" s="9">
        <v>8.0085979649420005E-2</v>
      </c>
      <c r="D24" s="9">
        <v>0.35775634704699999</v>
      </c>
      <c r="E24" s="9">
        <v>0</v>
      </c>
      <c r="F24" s="9">
        <v>0</v>
      </c>
      <c r="G24" s="9">
        <v>0</v>
      </c>
      <c r="H24" s="9">
        <v>5.8856296119579987E-2</v>
      </c>
      <c r="I24" s="9">
        <v>4.9843374459149999E-2</v>
      </c>
      <c r="J24" s="9">
        <v>9.4651340811840012E-2</v>
      </c>
      <c r="K24" s="9">
        <v>8.5833233386809996E-2</v>
      </c>
      <c r="L24" s="9">
        <v>9.7112928530300013E-2</v>
      </c>
      <c r="M24" s="9">
        <v>8.0286853400239999E-2</v>
      </c>
      <c r="N24" s="9">
        <v>8.3209041337980003E-2</v>
      </c>
      <c r="O24" s="9">
        <v>9.0028424976629995E-2</v>
      </c>
      <c r="P24" s="9">
        <v>2.984832630226E-2</v>
      </c>
      <c r="Q24" s="9">
        <v>4.8111949769550001E-2</v>
      </c>
      <c r="R24" s="9">
        <v>7.2549175876219993E-2</v>
      </c>
      <c r="S24" s="9">
        <v>8.9859061698320003E-2</v>
      </c>
      <c r="T24" s="9">
        <v>0.15174909941289999</v>
      </c>
      <c r="U24" s="9">
        <v>0.1005572319685</v>
      </c>
      <c r="V24" s="9">
        <v>6.8913391155299999E-2</v>
      </c>
      <c r="W24" s="9">
        <v>7.1344337877250003E-2</v>
      </c>
      <c r="X24" s="9">
        <v>6.6783512294440003E-2</v>
      </c>
      <c r="Y24" s="9">
        <v>0.1384202917164</v>
      </c>
      <c r="Z24" s="9">
        <v>2.920843622202E-2</v>
      </c>
      <c r="AA24" s="9">
        <v>7.7722413346860003E-2</v>
      </c>
      <c r="AB24" s="9">
        <v>6.8093317803159997E-2</v>
      </c>
      <c r="AC24" s="9">
        <v>6.2763827829860008E-2</v>
      </c>
      <c r="AD24" s="9">
        <v>6.965072048597E-2</v>
      </c>
      <c r="AE24" s="9">
        <v>0.1114575390131</v>
      </c>
      <c r="AF24" s="9">
        <v>0.13012291131369999</v>
      </c>
      <c r="AG24" s="9">
        <v>0.19556821786090001</v>
      </c>
      <c r="AH24" s="9">
        <v>0.1384775795696</v>
      </c>
      <c r="AI24" s="9">
        <v>0.13415026609879999</v>
      </c>
      <c r="AJ24" s="9">
        <v>0.12735641892569999</v>
      </c>
      <c r="AK24" s="9">
        <v>7.0902542868540003E-2</v>
      </c>
      <c r="AL24" s="9">
        <v>9.8161321579980004E-2</v>
      </c>
      <c r="AM24" s="9">
        <v>0.1587694438784</v>
      </c>
      <c r="AN24" s="9">
        <v>5.1434585930759988E-2</v>
      </c>
      <c r="AO24" s="9">
        <v>5.7145545734950003E-2</v>
      </c>
      <c r="AP24" s="9">
        <v>0.36409871318089998</v>
      </c>
      <c r="AQ24" s="9">
        <v>0.16980065972110001</v>
      </c>
      <c r="AR24" s="9">
        <v>0</v>
      </c>
      <c r="AS24" s="9">
        <v>0</v>
      </c>
      <c r="AT24" s="9">
        <v>0</v>
      </c>
      <c r="AU24" s="9">
        <v>0</v>
      </c>
      <c r="AV24" s="9">
        <v>0</v>
      </c>
      <c r="AW24" s="9">
        <v>1</v>
      </c>
      <c r="AX24" s="9">
        <v>0</v>
      </c>
      <c r="AY24" s="8"/>
    </row>
    <row r="25" spans="1:51">
      <c r="A25" s="31"/>
      <c r="B25" s="31"/>
      <c r="C25" s="10">
        <v>89</v>
      </c>
      <c r="D25" s="10">
        <v>89</v>
      </c>
      <c r="E25" s="10">
        <v>0</v>
      </c>
      <c r="F25" s="10">
        <v>0</v>
      </c>
      <c r="G25" s="10">
        <v>0</v>
      </c>
      <c r="H25" s="10">
        <v>5</v>
      </c>
      <c r="I25" s="10">
        <v>9</v>
      </c>
      <c r="J25" s="10">
        <v>13</v>
      </c>
      <c r="K25" s="10">
        <v>22</v>
      </c>
      <c r="L25" s="10">
        <v>31</v>
      </c>
      <c r="M25" s="10">
        <v>36</v>
      </c>
      <c r="N25" s="10">
        <v>49</v>
      </c>
      <c r="O25" s="10">
        <v>23</v>
      </c>
      <c r="P25" s="10">
        <v>4</v>
      </c>
      <c r="Q25" s="10">
        <v>11</v>
      </c>
      <c r="R25" s="10">
        <v>15</v>
      </c>
      <c r="S25" s="10">
        <v>11</v>
      </c>
      <c r="T25" s="10">
        <v>5</v>
      </c>
      <c r="U25" s="10">
        <v>9</v>
      </c>
      <c r="V25" s="10">
        <v>20</v>
      </c>
      <c r="W25" s="10">
        <v>25</v>
      </c>
      <c r="X25" s="10">
        <v>13</v>
      </c>
      <c r="Y25" s="10">
        <v>20</v>
      </c>
      <c r="Z25" s="10">
        <v>5</v>
      </c>
      <c r="AA25" s="10">
        <v>1</v>
      </c>
      <c r="AB25" s="10">
        <v>30</v>
      </c>
      <c r="AC25" s="10">
        <v>4</v>
      </c>
      <c r="AD25" s="10">
        <v>1</v>
      </c>
      <c r="AE25" s="10">
        <v>8</v>
      </c>
      <c r="AF25" s="10">
        <v>12</v>
      </c>
      <c r="AG25" s="10">
        <v>3</v>
      </c>
      <c r="AH25" s="10">
        <v>1</v>
      </c>
      <c r="AI25" s="10">
        <v>2</v>
      </c>
      <c r="AJ25" s="10">
        <v>2</v>
      </c>
      <c r="AK25" s="10">
        <v>23</v>
      </c>
      <c r="AL25" s="10">
        <v>36</v>
      </c>
      <c r="AM25" s="10">
        <v>9</v>
      </c>
      <c r="AN25" s="10">
        <v>16</v>
      </c>
      <c r="AO25" s="10">
        <v>19</v>
      </c>
      <c r="AP25" s="10">
        <v>1</v>
      </c>
      <c r="AQ25" s="10">
        <v>3</v>
      </c>
      <c r="AR25" s="10">
        <v>0</v>
      </c>
      <c r="AS25" s="10">
        <v>0</v>
      </c>
      <c r="AT25" s="10">
        <v>0</v>
      </c>
      <c r="AU25" s="10">
        <v>0</v>
      </c>
      <c r="AV25" s="10">
        <v>0</v>
      </c>
      <c r="AW25" s="10">
        <v>89</v>
      </c>
      <c r="AX25" s="10">
        <v>0</v>
      </c>
      <c r="AY25" s="8"/>
    </row>
    <row r="26" spans="1:51">
      <c r="A26" s="31"/>
      <c r="B26" s="31"/>
      <c r="C26" s="11" t="s">
        <v>97</v>
      </c>
      <c r="D26" s="12" t="s">
        <v>293</v>
      </c>
      <c r="E26" s="11"/>
      <c r="F26" s="11"/>
      <c r="G26" s="11"/>
      <c r="H26" s="11"/>
      <c r="I26" s="11"/>
      <c r="J26" s="11"/>
      <c r="K26" s="11"/>
      <c r="L26" s="11"/>
      <c r="M26" s="11"/>
      <c r="N26" s="11"/>
      <c r="O26" s="11"/>
      <c r="P26" s="11"/>
      <c r="Q26" s="11"/>
      <c r="R26" s="11"/>
      <c r="S26" s="11"/>
      <c r="T26" s="11"/>
      <c r="U26" s="11"/>
      <c r="V26" s="11"/>
      <c r="W26" s="11"/>
      <c r="X26" s="11"/>
      <c r="Y26" s="12" t="s">
        <v>103</v>
      </c>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2" t="s">
        <v>309</v>
      </c>
      <c r="AX26" s="11"/>
      <c r="AY26" s="8"/>
    </row>
    <row r="27" spans="1:51">
      <c r="A27" s="31"/>
      <c r="B27" s="30" t="s">
        <v>30</v>
      </c>
      <c r="C27" s="9">
        <v>1</v>
      </c>
      <c r="D27" s="9">
        <v>1</v>
      </c>
      <c r="E27" s="9">
        <v>1</v>
      </c>
      <c r="F27" s="9">
        <v>1</v>
      </c>
      <c r="G27" s="9">
        <v>1</v>
      </c>
      <c r="H27" s="9">
        <v>1</v>
      </c>
      <c r="I27" s="9">
        <v>1</v>
      </c>
      <c r="J27" s="9">
        <v>1</v>
      </c>
      <c r="K27" s="9">
        <v>1</v>
      </c>
      <c r="L27" s="9">
        <v>1</v>
      </c>
      <c r="M27" s="9">
        <v>1</v>
      </c>
      <c r="N27" s="9">
        <v>1</v>
      </c>
      <c r="O27" s="9">
        <v>1</v>
      </c>
      <c r="P27" s="9">
        <v>1</v>
      </c>
      <c r="Q27" s="9">
        <v>1</v>
      </c>
      <c r="R27" s="9">
        <v>1</v>
      </c>
      <c r="S27" s="9">
        <v>1</v>
      </c>
      <c r="T27" s="9">
        <v>1</v>
      </c>
      <c r="U27" s="9">
        <v>1</v>
      </c>
      <c r="V27" s="9">
        <v>1</v>
      </c>
      <c r="W27" s="9">
        <v>1</v>
      </c>
      <c r="X27" s="9">
        <v>1</v>
      </c>
      <c r="Y27" s="9">
        <v>1</v>
      </c>
      <c r="Z27" s="9">
        <v>1</v>
      </c>
      <c r="AA27" s="9">
        <v>1</v>
      </c>
      <c r="AB27" s="9">
        <v>1</v>
      </c>
      <c r="AC27" s="9">
        <v>1</v>
      </c>
      <c r="AD27" s="9">
        <v>1</v>
      </c>
      <c r="AE27" s="9">
        <v>1</v>
      </c>
      <c r="AF27" s="9">
        <v>1</v>
      </c>
      <c r="AG27" s="9">
        <v>1</v>
      </c>
      <c r="AH27" s="9">
        <v>1</v>
      </c>
      <c r="AI27" s="9">
        <v>1</v>
      </c>
      <c r="AJ27" s="9">
        <v>1</v>
      </c>
      <c r="AK27" s="9">
        <v>1</v>
      </c>
      <c r="AL27" s="9">
        <v>1</v>
      </c>
      <c r="AM27" s="9">
        <v>1</v>
      </c>
      <c r="AN27" s="9">
        <v>1</v>
      </c>
      <c r="AO27" s="9">
        <v>1</v>
      </c>
      <c r="AP27" s="9">
        <v>1</v>
      </c>
      <c r="AQ27" s="9">
        <v>1</v>
      </c>
      <c r="AR27" s="9">
        <v>1</v>
      </c>
      <c r="AS27" s="9">
        <v>1</v>
      </c>
      <c r="AT27" s="9">
        <v>1</v>
      </c>
      <c r="AU27" s="9">
        <v>1</v>
      </c>
      <c r="AV27" s="9">
        <v>1</v>
      </c>
      <c r="AW27" s="9">
        <v>1</v>
      </c>
      <c r="AX27" s="9">
        <v>1</v>
      </c>
      <c r="AY27" s="8"/>
    </row>
    <row r="28" spans="1:51">
      <c r="A28" s="31"/>
      <c r="B28" s="31"/>
      <c r="C28" s="10">
        <v>1099</v>
      </c>
      <c r="D28" s="10">
        <v>245</v>
      </c>
      <c r="E28" s="10">
        <v>297</v>
      </c>
      <c r="F28" s="10">
        <v>279</v>
      </c>
      <c r="G28" s="10">
        <v>278</v>
      </c>
      <c r="H28" s="10">
        <v>99</v>
      </c>
      <c r="I28" s="10">
        <v>176</v>
      </c>
      <c r="J28" s="10">
        <v>160</v>
      </c>
      <c r="K28" s="10">
        <v>248</v>
      </c>
      <c r="L28" s="10">
        <v>325</v>
      </c>
      <c r="M28" s="10">
        <v>402</v>
      </c>
      <c r="N28" s="10">
        <v>623</v>
      </c>
      <c r="O28" s="10">
        <v>255</v>
      </c>
      <c r="P28" s="10">
        <v>104</v>
      </c>
      <c r="Q28" s="10">
        <v>148</v>
      </c>
      <c r="R28" s="10">
        <v>160</v>
      </c>
      <c r="S28" s="10">
        <v>130</v>
      </c>
      <c r="T28" s="10">
        <v>47</v>
      </c>
      <c r="U28" s="10">
        <v>128</v>
      </c>
      <c r="V28" s="10">
        <v>245</v>
      </c>
      <c r="W28" s="10">
        <v>309</v>
      </c>
      <c r="X28" s="10">
        <v>196</v>
      </c>
      <c r="Y28" s="10">
        <v>202</v>
      </c>
      <c r="Z28" s="10">
        <v>77</v>
      </c>
      <c r="AA28" s="10">
        <v>11</v>
      </c>
      <c r="AB28" s="10">
        <v>463</v>
      </c>
      <c r="AC28" s="10">
        <v>103</v>
      </c>
      <c r="AD28" s="10">
        <v>16</v>
      </c>
      <c r="AE28" s="10">
        <v>44</v>
      </c>
      <c r="AF28" s="10">
        <v>88</v>
      </c>
      <c r="AG28" s="10">
        <v>28</v>
      </c>
      <c r="AH28" s="10">
        <v>5</v>
      </c>
      <c r="AI28" s="10">
        <v>14</v>
      </c>
      <c r="AJ28" s="10">
        <v>4</v>
      </c>
      <c r="AK28" s="10">
        <v>288</v>
      </c>
      <c r="AL28" s="10">
        <v>406</v>
      </c>
      <c r="AM28" s="10">
        <v>43</v>
      </c>
      <c r="AN28" s="10">
        <v>307</v>
      </c>
      <c r="AO28" s="10">
        <v>246</v>
      </c>
      <c r="AP28" s="10">
        <v>2</v>
      </c>
      <c r="AQ28" s="10">
        <v>32</v>
      </c>
      <c r="AR28" s="10">
        <v>20</v>
      </c>
      <c r="AS28" s="10">
        <v>205</v>
      </c>
      <c r="AT28" s="10">
        <v>387</v>
      </c>
      <c r="AU28" s="10">
        <v>229</v>
      </c>
      <c r="AV28" s="10">
        <v>74</v>
      </c>
      <c r="AW28" s="10">
        <v>89</v>
      </c>
      <c r="AX28" s="10">
        <v>95</v>
      </c>
      <c r="AY28" s="8"/>
    </row>
    <row r="29" spans="1:51">
      <c r="A29" s="31"/>
      <c r="B29" s="31"/>
      <c r="C29" s="11" t="s">
        <v>97</v>
      </c>
      <c r="D29" s="11" t="s">
        <v>97</v>
      </c>
      <c r="E29" s="11" t="s">
        <v>97</v>
      </c>
      <c r="F29" s="11" t="s">
        <v>97</v>
      </c>
      <c r="G29" s="11" t="s">
        <v>97</v>
      </c>
      <c r="H29" s="11" t="s">
        <v>97</v>
      </c>
      <c r="I29" s="11" t="s">
        <v>97</v>
      </c>
      <c r="J29" s="11" t="s">
        <v>97</v>
      </c>
      <c r="K29" s="11" t="s">
        <v>97</v>
      </c>
      <c r="L29" s="11" t="s">
        <v>97</v>
      </c>
      <c r="M29" s="11" t="s">
        <v>97</v>
      </c>
      <c r="N29" s="11" t="s">
        <v>97</v>
      </c>
      <c r="O29" s="11" t="s">
        <v>97</v>
      </c>
      <c r="P29" s="11" t="s">
        <v>97</v>
      </c>
      <c r="Q29" s="11" t="s">
        <v>97</v>
      </c>
      <c r="R29" s="11" t="s">
        <v>97</v>
      </c>
      <c r="S29" s="11" t="s">
        <v>97</v>
      </c>
      <c r="T29" s="11" t="s">
        <v>97</v>
      </c>
      <c r="U29" s="11" t="s">
        <v>97</v>
      </c>
      <c r="V29" s="11" t="s">
        <v>97</v>
      </c>
      <c r="W29" s="11" t="s">
        <v>97</v>
      </c>
      <c r="X29" s="11" t="s">
        <v>97</v>
      </c>
      <c r="Y29" s="11" t="s">
        <v>97</v>
      </c>
      <c r="Z29" s="11" t="s">
        <v>97</v>
      </c>
      <c r="AA29" s="11" t="s">
        <v>97</v>
      </c>
      <c r="AB29" s="11" t="s">
        <v>97</v>
      </c>
      <c r="AC29" s="11" t="s">
        <v>97</v>
      </c>
      <c r="AD29" s="11" t="s">
        <v>97</v>
      </c>
      <c r="AE29" s="11" t="s">
        <v>97</v>
      </c>
      <c r="AF29" s="11" t="s">
        <v>97</v>
      </c>
      <c r="AG29" s="11" t="s">
        <v>97</v>
      </c>
      <c r="AH29" s="11" t="s">
        <v>97</v>
      </c>
      <c r="AI29" s="11" t="s">
        <v>97</v>
      </c>
      <c r="AJ29" s="11" t="s">
        <v>97</v>
      </c>
      <c r="AK29" s="11" t="s">
        <v>97</v>
      </c>
      <c r="AL29" s="11" t="s">
        <v>97</v>
      </c>
      <c r="AM29" s="11" t="s">
        <v>97</v>
      </c>
      <c r="AN29" s="11" t="s">
        <v>97</v>
      </c>
      <c r="AO29" s="11" t="s">
        <v>97</v>
      </c>
      <c r="AP29" s="11" t="s">
        <v>97</v>
      </c>
      <c r="AQ29" s="11" t="s">
        <v>97</v>
      </c>
      <c r="AR29" s="11" t="s">
        <v>97</v>
      </c>
      <c r="AS29" s="11" t="s">
        <v>97</v>
      </c>
      <c r="AT29" s="11" t="s">
        <v>97</v>
      </c>
      <c r="AU29" s="11" t="s">
        <v>97</v>
      </c>
      <c r="AV29" s="11" t="s">
        <v>97</v>
      </c>
      <c r="AW29" s="11" t="s">
        <v>97</v>
      </c>
      <c r="AX29" s="11" t="s">
        <v>97</v>
      </c>
      <c r="AY29" s="8"/>
    </row>
    <row r="30" spans="1:51" s="17" customFormat="1" ht="15" customHeight="1" thickBot="1">
      <c r="A30" s="33" t="s">
        <v>113</v>
      </c>
      <c r="B30" s="34"/>
      <c r="C30" s="18">
        <v>2.9550730377024221</v>
      </c>
      <c r="D30" s="18">
        <v>6.2604810887355651</v>
      </c>
      <c r="E30" s="18">
        <v>5.6859756615360064</v>
      </c>
      <c r="F30" s="18">
        <v>5.8665628221136936</v>
      </c>
      <c r="G30" s="18">
        <v>5.8771066818787077</v>
      </c>
      <c r="H30" s="18">
        <v>9.8490488379644887</v>
      </c>
      <c r="I30" s="18">
        <v>7.3865970193356851</v>
      </c>
      <c r="J30" s="18">
        <v>7.7471696345025407</v>
      </c>
      <c r="K30" s="18">
        <v>6.222493840728113</v>
      </c>
      <c r="L30" s="18">
        <v>5.4354747962215839</v>
      </c>
      <c r="M30" s="18">
        <v>4.8871423674565291</v>
      </c>
      <c r="N30" s="18">
        <v>3.9254729579127079</v>
      </c>
      <c r="O30" s="18">
        <v>6.1364784311213523</v>
      </c>
      <c r="P30" s="18">
        <v>9.6093606831756677</v>
      </c>
      <c r="Q30" s="18">
        <v>8.0551556460596636</v>
      </c>
      <c r="R30" s="18">
        <v>7.7471696345025407</v>
      </c>
      <c r="S30" s="18">
        <v>8.5947989887665699</v>
      </c>
      <c r="T30" s="18">
        <v>14.294549978506531</v>
      </c>
      <c r="U30" s="18">
        <v>8.6616913677371095</v>
      </c>
      <c r="V30" s="18">
        <v>6.2604810887355651</v>
      </c>
      <c r="W30" s="18">
        <v>5.5744528160663549</v>
      </c>
      <c r="X30" s="18">
        <v>6.9995449849081854</v>
      </c>
      <c r="Y30" s="18">
        <v>6.8947939404235417</v>
      </c>
      <c r="Z30" s="18">
        <v>11.167853563147579</v>
      </c>
      <c r="AA30" s="18">
        <v>29.548013274685111</v>
      </c>
      <c r="AB30" s="18">
        <v>4.5537448017299882</v>
      </c>
      <c r="AC30" s="18">
        <v>9.6558986084942156</v>
      </c>
      <c r="AD30" s="18">
        <v>24.499877499612079</v>
      </c>
      <c r="AE30" s="18">
        <v>14.77384412118392</v>
      </c>
      <c r="AF30" s="18">
        <v>10.446532138611969</v>
      </c>
      <c r="AG30" s="18">
        <v>18.520092494258339</v>
      </c>
      <c r="AH30" s="18" t="s">
        <v>114</v>
      </c>
      <c r="AI30" s="18">
        <v>26.191488210155281</v>
      </c>
      <c r="AJ30" s="18" t="s">
        <v>114</v>
      </c>
      <c r="AK30" s="18">
        <v>5.7741529060792471</v>
      </c>
      <c r="AL30" s="18">
        <v>4.8630016978182766</v>
      </c>
      <c r="AM30" s="18">
        <v>14.944650662952659</v>
      </c>
      <c r="AN30" s="18">
        <v>5.5925848949140136</v>
      </c>
      <c r="AO30" s="18">
        <v>6.2477414929465978</v>
      </c>
      <c r="AP30" s="18" t="s">
        <v>114</v>
      </c>
      <c r="AQ30" s="18">
        <v>17.323937122159371</v>
      </c>
      <c r="AR30" s="18">
        <v>21.91332739368012</v>
      </c>
      <c r="AS30" s="18">
        <v>6.8441514484566248</v>
      </c>
      <c r="AT30" s="18">
        <v>4.9809789540947156</v>
      </c>
      <c r="AU30" s="18">
        <v>6.4755300877339428</v>
      </c>
      <c r="AV30" s="18">
        <v>11.391991381467459</v>
      </c>
      <c r="AW30" s="18">
        <v>10.38767450533267</v>
      </c>
      <c r="AX30" s="18">
        <v>10.054272801535991</v>
      </c>
      <c r="AY30" s="8"/>
    </row>
    <row r="31" spans="1:51" ht="15.75" customHeight="1" thickTop="1">
      <c r="A31" s="13" t="s">
        <v>304</v>
      </c>
      <c r="B31" s="14"/>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row>
    <row r="32" spans="1:51">
      <c r="A32" s="16" t="s">
        <v>115</v>
      </c>
    </row>
  </sheetData>
  <mergeCells count="21">
    <mergeCell ref="AR3:AX3"/>
    <mergeCell ref="V3:AA3"/>
    <mergeCell ref="AB3:AK3"/>
    <mergeCell ref="AV2:AX2"/>
    <mergeCell ref="A2:C2"/>
    <mergeCell ref="A3:B5"/>
    <mergeCell ref="D3:G3"/>
    <mergeCell ref="H3:L3"/>
    <mergeCell ref="M3:N3"/>
    <mergeCell ref="O3:U3"/>
    <mergeCell ref="AL3:AQ3"/>
    <mergeCell ref="B21:B23"/>
    <mergeCell ref="B24:B26"/>
    <mergeCell ref="B27:B29"/>
    <mergeCell ref="A6:A29"/>
    <mergeCell ref="A30:B30"/>
    <mergeCell ref="B6:B8"/>
    <mergeCell ref="B9:B11"/>
    <mergeCell ref="B12:B14"/>
    <mergeCell ref="B15:B17"/>
    <mergeCell ref="B18:B20"/>
  </mergeCells>
  <hyperlinks>
    <hyperlink ref="A1" location="'TOC'!A1:A1" display="Back to TOC" xr:uid="{00000000-0004-0000-56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AY32"/>
  <sheetViews>
    <sheetView workbookViewId="0">
      <pane xSplit="2" topLeftCell="C1" activePane="topRight" state="frozen"/>
      <selection pane="topRight"/>
    </sheetView>
  </sheetViews>
  <sheetFormatPr baseColWidth="10" defaultColWidth="8.83203125" defaultRowHeight="15"/>
  <cols>
    <col min="1" max="1" width="50" style="19" bestFit="1"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7" t="s">
        <v>310</v>
      </c>
      <c r="B2" s="31"/>
      <c r="C2" s="31"/>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6" t="s">
        <v>29</v>
      </c>
      <c r="AW2" s="31"/>
      <c r="AX2" s="31"/>
      <c r="AY2" s="8"/>
    </row>
    <row r="3" spans="1:51" ht="37" customHeight="1">
      <c r="A3" s="38"/>
      <c r="B3" s="31"/>
      <c r="C3" s="20" t="s">
        <v>30</v>
      </c>
      <c r="D3" s="35" t="s">
        <v>31</v>
      </c>
      <c r="E3" s="31"/>
      <c r="F3" s="31"/>
      <c r="G3" s="31"/>
      <c r="H3" s="35" t="s">
        <v>32</v>
      </c>
      <c r="I3" s="31"/>
      <c r="J3" s="31"/>
      <c r="K3" s="31"/>
      <c r="L3" s="31"/>
      <c r="M3" s="35" t="s">
        <v>33</v>
      </c>
      <c r="N3" s="31"/>
      <c r="O3" s="35" t="s">
        <v>34</v>
      </c>
      <c r="P3" s="31"/>
      <c r="Q3" s="31"/>
      <c r="R3" s="31"/>
      <c r="S3" s="31"/>
      <c r="T3" s="31"/>
      <c r="U3" s="31"/>
      <c r="V3" s="35" t="s">
        <v>35</v>
      </c>
      <c r="W3" s="31"/>
      <c r="X3" s="31"/>
      <c r="Y3" s="31"/>
      <c r="Z3" s="31"/>
      <c r="AA3" s="31"/>
      <c r="AB3" s="35" t="s">
        <v>36</v>
      </c>
      <c r="AC3" s="31"/>
      <c r="AD3" s="31"/>
      <c r="AE3" s="31"/>
      <c r="AF3" s="31"/>
      <c r="AG3" s="31"/>
      <c r="AH3" s="31"/>
      <c r="AI3" s="31"/>
      <c r="AJ3" s="31"/>
      <c r="AK3" s="31"/>
      <c r="AL3" s="35" t="s">
        <v>37</v>
      </c>
      <c r="AM3" s="31"/>
      <c r="AN3" s="31"/>
      <c r="AO3" s="31"/>
      <c r="AP3" s="31"/>
      <c r="AQ3" s="31"/>
      <c r="AR3" s="35" t="s">
        <v>38</v>
      </c>
      <c r="AS3" s="31"/>
      <c r="AT3" s="31"/>
      <c r="AU3" s="31"/>
      <c r="AV3" s="31"/>
      <c r="AW3" s="31"/>
      <c r="AX3" s="31"/>
      <c r="AY3" s="8"/>
    </row>
    <row r="4" spans="1:51" ht="16" customHeight="1">
      <c r="A4" s="31"/>
      <c r="B4" s="31"/>
      <c r="C4" s="21" t="s">
        <v>39</v>
      </c>
      <c r="D4" s="21" t="s">
        <v>39</v>
      </c>
      <c r="E4" s="21" t="s">
        <v>40</v>
      </c>
      <c r="F4" s="21" t="s">
        <v>41</v>
      </c>
      <c r="G4" s="21" t="s">
        <v>42</v>
      </c>
      <c r="H4" s="21" t="s">
        <v>39</v>
      </c>
      <c r="I4" s="21" t="s">
        <v>40</v>
      </c>
      <c r="J4" s="21" t="s">
        <v>41</v>
      </c>
      <c r="K4" s="21" t="s">
        <v>42</v>
      </c>
      <c r="L4" s="21" t="s">
        <v>43</v>
      </c>
      <c r="M4" s="21" t="s">
        <v>39</v>
      </c>
      <c r="N4" s="21" t="s">
        <v>40</v>
      </c>
      <c r="O4" s="21" t="s">
        <v>39</v>
      </c>
      <c r="P4" s="21" t="s">
        <v>40</v>
      </c>
      <c r="Q4" s="21" t="s">
        <v>41</v>
      </c>
      <c r="R4" s="21" t="s">
        <v>42</v>
      </c>
      <c r="S4" s="21" t="s">
        <v>43</v>
      </c>
      <c r="T4" s="21" t="s">
        <v>44</v>
      </c>
      <c r="U4" s="21" t="s">
        <v>45</v>
      </c>
      <c r="V4" s="21" t="s">
        <v>39</v>
      </c>
      <c r="W4" s="21" t="s">
        <v>40</v>
      </c>
      <c r="X4" s="21" t="s">
        <v>41</v>
      </c>
      <c r="Y4" s="21" t="s">
        <v>42</v>
      </c>
      <c r="Z4" s="21" t="s">
        <v>43</v>
      </c>
      <c r="AA4" s="21" t="s">
        <v>44</v>
      </c>
      <c r="AB4" s="21" t="s">
        <v>39</v>
      </c>
      <c r="AC4" s="21" t="s">
        <v>40</v>
      </c>
      <c r="AD4" s="21" t="s">
        <v>41</v>
      </c>
      <c r="AE4" s="21" t="s">
        <v>42</v>
      </c>
      <c r="AF4" s="21" t="s">
        <v>43</v>
      </c>
      <c r="AG4" s="21" t="s">
        <v>44</v>
      </c>
      <c r="AH4" s="21" t="s">
        <v>45</v>
      </c>
      <c r="AI4" s="21" t="s">
        <v>46</v>
      </c>
      <c r="AJ4" s="21" t="s">
        <v>47</v>
      </c>
      <c r="AK4" s="21" t="s">
        <v>48</v>
      </c>
      <c r="AL4" s="21" t="s">
        <v>39</v>
      </c>
      <c r="AM4" s="21" t="s">
        <v>40</v>
      </c>
      <c r="AN4" s="21" t="s">
        <v>41</v>
      </c>
      <c r="AO4" s="21" t="s">
        <v>42</v>
      </c>
      <c r="AP4" s="21" t="s">
        <v>43</v>
      </c>
      <c r="AQ4" s="21" t="s">
        <v>44</v>
      </c>
      <c r="AR4" s="21" t="s">
        <v>39</v>
      </c>
      <c r="AS4" s="21" t="s">
        <v>40</v>
      </c>
      <c r="AT4" s="21" t="s">
        <v>41</v>
      </c>
      <c r="AU4" s="21" t="s">
        <v>42</v>
      </c>
      <c r="AV4" s="21" t="s">
        <v>43</v>
      </c>
      <c r="AW4" s="21" t="s">
        <v>44</v>
      </c>
      <c r="AX4" s="21" t="s">
        <v>45</v>
      </c>
      <c r="AY4" s="8"/>
    </row>
    <row r="5" spans="1:51" ht="34.5" customHeight="1">
      <c r="A5" s="31"/>
      <c r="B5" s="31"/>
      <c r="C5" s="20" t="s">
        <v>49</v>
      </c>
      <c r="D5" s="20" t="s">
        <v>50</v>
      </c>
      <c r="E5" s="20" t="s">
        <v>51</v>
      </c>
      <c r="F5" s="20" t="s">
        <v>52</v>
      </c>
      <c r="G5" s="20" t="s">
        <v>53</v>
      </c>
      <c r="H5" s="20" t="s">
        <v>54</v>
      </c>
      <c r="I5" s="20" t="s">
        <v>55</v>
      </c>
      <c r="J5" s="20" t="s">
        <v>56</v>
      </c>
      <c r="K5" s="20" t="s">
        <v>57</v>
      </c>
      <c r="L5" s="20" t="s">
        <v>58</v>
      </c>
      <c r="M5" s="20" t="s">
        <v>59</v>
      </c>
      <c r="N5" s="20" t="s">
        <v>60</v>
      </c>
      <c r="O5" s="20" t="s">
        <v>61</v>
      </c>
      <c r="P5" s="20" t="s">
        <v>62</v>
      </c>
      <c r="Q5" s="20" t="s">
        <v>63</v>
      </c>
      <c r="R5" s="20" t="s">
        <v>64</v>
      </c>
      <c r="S5" s="20" t="s">
        <v>65</v>
      </c>
      <c r="T5" s="20" t="s">
        <v>66</v>
      </c>
      <c r="U5" s="20" t="s">
        <v>67</v>
      </c>
      <c r="V5" s="20" t="s">
        <v>68</v>
      </c>
      <c r="W5" s="20" t="s">
        <v>69</v>
      </c>
      <c r="X5" s="20" t="s">
        <v>70</v>
      </c>
      <c r="Y5" s="20" t="s">
        <v>71</v>
      </c>
      <c r="Z5" s="20" t="s">
        <v>72</v>
      </c>
      <c r="AA5" s="20" t="s">
        <v>73</v>
      </c>
      <c r="AB5" s="20" t="s">
        <v>74</v>
      </c>
      <c r="AC5" s="20" t="s">
        <v>75</v>
      </c>
      <c r="AD5" s="20" t="s">
        <v>76</v>
      </c>
      <c r="AE5" s="20" t="s">
        <v>77</v>
      </c>
      <c r="AF5" s="20" t="s">
        <v>78</v>
      </c>
      <c r="AG5" s="20" t="s">
        <v>79</v>
      </c>
      <c r="AH5" s="20" t="s">
        <v>80</v>
      </c>
      <c r="AI5" s="20" t="s">
        <v>81</v>
      </c>
      <c r="AJ5" s="20" t="s">
        <v>82</v>
      </c>
      <c r="AK5" s="20" t="s">
        <v>83</v>
      </c>
      <c r="AL5" s="20" t="s">
        <v>84</v>
      </c>
      <c r="AM5" s="20" t="s">
        <v>85</v>
      </c>
      <c r="AN5" s="20" t="s">
        <v>86</v>
      </c>
      <c r="AO5" s="20" t="s">
        <v>87</v>
      </c>
      <c r="AP5" s="20" t="s">
        <v>88</v>
      </c>
      <c r="AQ5" s="20" t="s">
        <v>89</v>
      </c>
      <c r="AR5" s="20" t="s">
        <v>90</v>
      </c>
      <c r="AS5" s="20" t="s">
        <v>91</v>
      </c>
      <c r="AT5" s="20" t="s">
        <v>92</v>
      </c>
      <c r="AU5" s="20" t="s">
        <v>93</v>
      </c>
      <c r="AV5" s="20" t="s">
        <v>94</v>
      </c>
      <c r="AW5" s="20" t="s">
        <v>95</v>
      </c>
      <c r="AX5" s="20" t="s">
        <v>96</v>
      </c>
      <c r="AY5" s="8"/>
    </row>
    <row r="6" spans="1:51">
      <c r="A6" s="32" t="s">
        <v>34</v>
      </c>
      <c r="B6" s="30" t="s">
        <v>61</v>
      </c>
      <c r="C6" s="9">
        <v>0.25988368563859998</v>
      </c>
      <c r="D6" s="9">
        <v>0.32521034258460002</v>
      </c>
      <c r="E6" s="9">
        <v>0.26850799510270001</v>
      </c>
      <c r="F6" s="9">
        <v>0.23288366868599999</v>
      </c>
      <c r="G6" s="9">
        <v>0.2222763962821</v>
      </c>
      <c r="H6" s="9">
        <v>0.120597436616</v>
      </c>
      <c r="I6" s="9">
        <v>0.20027278535670001</v>
      </c>
      <c r="J6" s="9">
        <v>0.31358226248330001</v>
      </c>
      <c r="K6" s="9">
        <v>0.28289606903820003</v>
      </c>
      <c r="L6" s="9">
        <v>0.35314323639200002</v>
      </c>
      <c r="M6" s="9">
        <v>0.26793466948540001</v>
      </c>
      <c r="N6" s="9">
        <v>0.26453120558569998</v>
      </c>
      <c r="O6" s="9">
        <v>1</v>
      </c>
      <c r="P6" s="9">
        <v>0</v>
      </c>
      <c r="Q6" s="9">
        <v>0</v>
      </c>
      <c r="R6" s="9">
        <v>0</v>
      </c>
      <c r="S6" s="9">
        <v>0</v>
      </c>
      <c r="T6" s="9">
        <v>0</v>
      </c>
      <c r="U6" s="9">
        <v>0</v>
      </c>
      <c r="V6" s="9">
        <v>0.67998646769230009</v>
      </c>
      <c r="W6" s="9">
        <v>0.33407485172660001</v>
      </c>
      <c r="X6" s="9">
        <v>1.4359146677969999E-2</v>
      </c>
      <c r="Y6" s="9">
        <v>1.8356939676159999E-2</v>
      </c>
      <c r="Z6" s="9">
        <v>0</v>
      </c>
      <c r="AA6" s="9">
        <v>0.1366669191695</v>
      </c>
      <c r="AB6" s="9">
        <v>0.36138648051200001</v>
      </c>
      <c r="AC6" s="9">
        <v>0.35683287872070002</v>
      </c>
      <c r="AD6" s="9">
        <v>9.403380070718001E-2</v>
      </c>
      <c r="AE6" s="9">
        <v>0.44773465763199999</v>
      </c>
      <c r="AF6" s="9">
        <v>0.23987775287509999</v>
      </c>
      <c r="AG6" s="9">
        <v>0.37993097448119989</v>
      </c>
      <c r="AH6" s="9">
        <v>0</v>
      </c>
      <c r="AI6" s="9">
        <v>8.0638065625519992E-2</v>
      </c>
      <c r="AJ6" s="9">
        <v>0</v>
      </c>
      <c r="AK6" s="9">
        <v>5.9087109390220001E-2</v>
      </c>
      <c r="AL6" s="9">
        <v>0.26426782019099998</v>
      </c>
      <c r="AM6" s="9">
        <v>0.2358859684846</v>
      </c>
      <c r="AN6" s="9">
        <v>0.23809636581429999</v>
      </c>
      <c r="AO6" s="9">
        <v>0.30388134203770001</v>
      </c>
      <c r="AP6" s="9">
        <v>0</v>
      </c>
      <c r="AQ6" s="9">
        <v>0.1916305672368</v>
      </c>
      <c r="AR6" s="9">
        <v>3.6098853529880001E-2</v>
      </c>
      <c r="AS6" s="9">
        <v>0.28330342182770002</v>
      </c>
      <c r="AT6" s="9">
        <v>0.19130184449199999</v>
      </c>
      <c r="AU6" s="9">
        <v>0.23809475680139999</v>
      </c>
      <c r="AV6" s="9">
        <v>0.41169784730219999</v>
      </c>
      <c r="AW6" s="9">
        <v>0.2983887252006</v>
      </c>
      <c r="AX6" s="9">
        <v>0.4276131283081</v>
      </c>
      <c r="AY6" s="8"/>
    </row>
    <row r="7" spans="1:51">
      <c r="A7" s="31"/>
      <c r="B7" s="31"/>
      <c r="C7" s="10">
        <v>255</v>
      </c>
      <c r="D7" s="10">
        <v>64</v>
      </c>
      <c r="E7" s="10">
        <v>77</v>
      </c>
      <c r="F7" s="10">
        <v>57</v>
      </c>
      <c r="G7" s="10">
        <v>57</v>
      </c>
      <c r="H7" s="10">
        <v>14</v>
      </c>
      <c r="I7" s="10">
        <v>29</v>
      </c>
      <c r="J7" s="10">
        <v>43</v>
      </c>
      <c r="K7" s="10">
        <v>61</v>
      </c>
      <c r="L7" s="10">
        <v>99</v>
      </c>
      <c r="M7" s="10">
        <v>98</v>
      </c>
      <c r="N7" s="10">
        <v>156</v>
      </c>
      <c r="O7" s="10">
        <v>255</v>
      </c>
      <c r="P7" s="10">
        <v>0</v>
      </c>
      <c r="Q7" s="10">
        <v>0</v>
      </c>
      <c r="R7" s="10">
        <v>0</v>
      </c>
      <c r="S7" s="10">
        <v>0</v>
      </c>
      <c r="T7" s="10">
        <v>0</v>
      </c>
      <c r="U7" s="10">
        <v>0</v>
      </c>
      <c r="V7" s="10">
        <v>148</v>
      </c>
      <c r="W7" s="10">
        <v>101</v>
      </c>
      <c r="X7" s="10">
        <v>3</v>
      </c>
      <c r="Y7" s="10">
        <v>2</v>
      </c>
      <c r="Z7" s="10">
        <v>0</v>
      </c>
      <c r="AA7" s="10">
        <v>1</v>
      </c>
      <c r="AB7" s="10">
        <v>165</v>
      </c>
      <c r="AC7" s="10">
        <v>30</v>
      </c>
      <c r="AD7" s="10">
        <v>1</v>
      </c>
      <c r="AE7" s="10">
        <v>13</v>
      </c>
      <c r="AF7" s="10">
        <v>19</v>
      </c>
      <c r="AG7" s="10">
        <v>7</v>
      </c>
      <c r="AH7" s="10">
        <v>0</v>
      </c>
      <c r="AI7" s="10">
        <v>1</v>
      </c>
      <c r="AJ7" s="10">
        <v>0</v>
      </c>
      <c r="AK7" s="10">
        <v>19</v>
      </c>
      <c r="AL7" s="10">
        <v>97</v>
      </c>
      <c r="AM7" s="10">
        <v>9</v>
      </c>
      <c r="AN7" s="10">
        <v>68</v>
      </c>
      <c r="AO7" s="10">
        <v>74</v>
      </c>
      <c r="AP7" s="10">
        <v>0</v>
      </c>
      <c r="AQ7" s="10">
        <v>6</v>
      </c>
      <c r="AR7" s="10">
        <v>1</v>
      </c>
      <c r="AS7" s="10">
        <v>54</v>
      </c>
      <c r="AT7" s="10">
        <v>67</v>
      </c>
      <c r="AU7" s="10">
        <v>50</v>
      </c>
      <c r="AV7" s="10">
        <v>29</v>
      </c>
      <c r="AW7" s="10">
        <v>23</v>
      </c>
      <c r="AX7" s="10">
        <v>31</v>
      </c>
      <c r="AY7" s="8"/>
    </row>
    <row r="8" spans="1:51">
      <c r="A8" s="31"/>
      <c r="B8" s="31"/>
      <c r="C8" s="11" t="s">
        <v>97</v>
      </c>
      <c r="D8" s="11"/>
      <c r="E8" s="11"/>
      <c r="F8" s="11"/>
      <c r="G8" s="11"/>
      <c r="H8" s="11"/>
      <c r="I8" s="11"/>
      <c r="J8" s="12" t="s">
        <v>99</v>
      </c>
      <c r="K8" s="11"/>
      <c r="L8" s="12" t="s">
        <v>99</v>
      </c>
      <c r="M8" s="11"/>
      <c r="N8" s="11"/>
      <c r="O8" s="12" t="s">
        <v>122</v>
      </c>
      <c r="P8" s="11"/>
      <c r="Q8" s="11"/>
      <c r="R8" s="11"/>
      <c r="S8" s="11"/>
      <c r="T8" s="11"/>
      <c r="U8" s="11"/>
      <c r="V8" s="12" t="s">
        <v>223</v>
      </c>
      <c r="W8" s="12" t="s">
        <v>102</v>
      </c>
      <c r="X8" s="11"/>
      <c r="Y8" s="11"/>
      <c r="Z8" s="11"/>
      <c r="AA8" s="12" t="s">
        <v>103</v>
      </c>
      <c r="AB8" s="12" t="s">
        <v>105</v>
      </c>
      <c r="AC8" s="12" t="s">
        <v>105</v>
      </c>
      <c r="AD8" s="11"/>
      <c r="AE8" s="12" t="s">
        <v>105</v>
      </c>
      <c r="AF8" s="12" t="s">
        <v>127</v>
      </c>
      <c r="AG8" s="12" t="s">
        <v>127</v>
      </c>
      <c r="AH8" s="11"/>
      <c r="AI8" s="11"/>
      <c r="AJ8" s="11"/>
      <c r="AK8" s="11"/>
      <c r="AL8" s="11"/>
      <c r="AM8" s="11"/>
      <c r="AN8" s="11"/>
      <c r="AO8" s="11"/>
      <c r="AP8" s="11" t="s">
        <v>97</v>
      </c>
      <c r="AQ8" s="11"/>
      <c r="AR8" s="11"/>
      <c r="AS8" s="11"/>
      <c r="AT8" s="11"/>
      <c r="AU8" s="11"/>
      <c r="AV8" s="12" t="s">
        <v>128</v>
      </c>
      <c r="AW8" s="11"/>
      <c r="AX8" s="12" t="s">
        <v>128</v>
      </c>
      <c r="AY8" s="8"/>
    </row>
    <row r="9" spans="1:51">
      <c r="A9" s="31"/>
      <c r="B9" s="30" t="s">
        <v>62</v>
      </c>
      <c r="C9" s="9">
        <v>0.120409728093</v>
      </c>
      <c r="D9" s="9">
        <v>0.11687534845230001</v>
      </c>
      <c r="E9" s="9">
        <v>0.10132659395389999</v>
      </c>
      <c r="F9" s="9">
        <v>0.1490088268742</v>
      </c>
      <c r="G9" s="9">
        <v>0.1150940408775</v>
      </c>
      <c r="H9" s="9">
        <v>0.1482541518462</v>
      </c>
      <c r="I9" s="9">
        <v>0.1616625753034</v>
      </c>
      <c r="J9" s="9">
        <v>0.1227936912457</v>
      </c>
      <c r="K9" s="9">
        <v>7.6411188759379994E-2</v>
      </c>
      <c r="L9" s="9">
        <v>0.11416546946470001</v>
      </c>
      <c r="M9" s="9">
        <v>9.7084697729809988E-2</v>
      </c>
      <c r="N9" s="9">
        <v>0.14817464937620001</v>
      </c>
      <c r="O9" s="9">
        <v>0</v>
      </c>
      <c r="P9" s="9">
        <v>1</v>
      </c>
      <c r="Q9" s="9">
        <v>0</v>
      </c>
      <c r="R9" s="9">
        <v>0</v>
      </c>
      <c r="S9" s="9">
        <v>0</v>
      </c>
      <c r="T9" s="9">
        <v>0</v>
      </c>
      <c r="U9" s="9">
        <v>0</v>
      </c>
      <c r="V9" s="9">
        <v>0.13031935682760001</v>
      </c>
      <c r="W9" s="9">
        <v>0.2185747964949</v>
      </c>
      <c r="X9" s="9">
        <v>0.12435257184570001</v>
      </c>
      <c r="Y9" s="9">
        <v>2.1018754686079999E-2</v>
      </c>
      <c r="Z9" s="9">
        <v>0</v>
      </c>
      <c r="AA9" s="9">
        <v>0</v>
      </c>
      <c r="AB9" s="9">
        <v>0.15410966350329999</v>
      </c>
      <c r="AC9" s="9">
        <v>0.1621034844001</v>
      </c>
      <c r="AD9" s="9">
        <v>9.6058437370380001E-2</v>
      </c>
      <c r="AE9" s="9">
        <v>4.8857677871509998E-2</v>
      </c>
      <c r="AF9" s="9">
        <v>0.1312130462769</v>
      </c>
      <c r="AG9" s="9">
        <v>2.3526628736990001E-2</v>
      </c>
      <c r="AH9" s="9">
        <v>0</v>
      </c>
      <c r="AI9" s="9">
        <v>0</v>
      </c>
      <c r="AJ9" s="9">
        <v>0.77940979216139994</v>
      </c>
      <c r="AK9" s="9">
        <v>6.3045856647160003E-2</v>
      </c>
      <c r="AL9" s="9">
        <v>0.1535379758879</v>
      </c>
      <c r="AM9" s="9">
        <v>0.1385769036441</v>
      </c>
      <c r="AN9" s="9">
        <v>9.4349927754409993E-2</v>
      </c>
      <c r="AO9" s="9">
        <v>0.10813846329140001</v>
      </c>
      <c r="AP9" s="9">
        <v>0</v>
      </c>
      <c r="AQ9" s="9">
        <v>6.5539755526659998E-2</v>
      </c>
      <c r="AR9" s="9">
        <v>0.1154775588293</v>
      </c>
      <c r="AS9" s="9">
        <v>0.11737372034890001</v>
      </c>
      <c r="AT9" s="9">
        <v>0.10055961356150001</v>
      </c>
      <c r="AU9" s="9">
        <v>0.1617529185985</v>
      </c>
      <c r="AV9" s="9">
        <v>0.14050672611990001</v>
      </c>
      <c r="AW9" s="9">
        <v>4.5835850990049998E-2</v>
      </c>
      <c r="AX9" s="9">
        <v>0.14928428451440001</v>
      </c>
      <c r="AY9" s="8"/>
    </row>
    <row r="10" spans="1:51">
      <c r="A10" s="31"/>
      <c r="B10" s="31"/>
      <c r="C10" s="10">
        <v>104</v>
      </c>
      <c r="D10" s="10">
        <v>21</v>
      </c>
      <c r="E10" s="10">
        <v>27</v>
      </c>
      <c r="F10" s="10">
        <v>34</v>
      </c>
      <c r="G10" s="10">
        <v>22</v>
      </c>
      <c r="H10" s="10">
        <v>10</v>
      </c>
      <c r="I10" s="10">
        <v>18</v>
      </c>
      <c r="J10" s="10">
        <v>21</v>
      </c>
      <c r="K10" s="10">
        <v>19</v>
      </c>
      <c r="L10" s="10">
        <v>33</v>
      </c>
      <c r="M10" s="10">
        <v>34</v>
      </c>
      <c r="N10" s="10">
        <v>69</v>
      </c>
      <c r="O10" s="10">
        <v>0</v>
      </c>
      <c r="P10" s="10">
        <v>104</v>
      </c>
      <c r="Q10" s="10">
        <v>0</v>
      </c>
      <c r="R10" s="10">
        <v>0</v>
      </c>
      <c r="S10" s="10">
        <v>0</v>
      </c>
      <c r="T10" s="10">
        <v>0</v>
      </c>
      <c r="U10" s="10">
        <v>0</v>
      </c>
      <c r="V10" s="10">
        <v>25</v>
      </c>
      <c r="W10" s="10">
        <v>51</v>
      </c>
      <c r="X10" s="10">
        <v>22</v>
      </c>
      <c r="Y10" s="10">
        <v>6</v>
      </c>
      <c r="Z10" s="10">
        <v>0</v>
      </c>
      <c r="AA10" s="10">
        <v>0</v>
      </c>
      <c r="AB10" s="10">
        <v>61</v>
      </c>
      <c r="AC10" s="10">
        <v>15</v>
      </c>
      <c r="AD10" s="10">
        <v>2</v>
      </c>
      <c r="AE10" s="10">
        <v>2</v>
      </c>
      <c r="AF10" s="10">
        <v>8</v>
      </c>
      <c r="AG10" s="10">
        <v>1</v>
      </c>
      <c r="AH10" s="10">
        <v>0</v>
      </c>
      <c r="AI10" s="10">
        <v>0</v>
      </c>
      <c r="AJ10" s="10">
        <v>1</v>
      </c>
      <c r="AK10" s="10">
        <v>14</v>
      </c>
      <c r="AL10" s="10">
        <v>47</v>
      </c>
      <c r="AM10" s="10">
        <v>6</v>
      </c>
      <c r="AN10" s="10">
        <v>27</v>
      </c>
      <c r="AO10" s="10">
        <v>22</v>
      </c>
      <c r="AP10" s="10">
        <v>0</v>
      </c>
      <c r="AQ10" s="10">
        <v>2</v>
      </c>
      <c r="AR10" s="10">
        <v>4</v>
      </c>
      <c r="AS10" s="10">
        <v>20</v>
      </c>
      <c r="AT10" s="10">
        <v>29</v>
      </c>
      <c r="AU10" s="10">
        <v>30</v>
      </c>
      <c r="AV10" s="10">
        <v>7</v>
      </c>
      <c r="AW10" s="10">
        <v>4</v>
      </c>
      <c r="AX10" s="10">
        <v>10</v>
      </c>
      <c r="AY10" s="8"/>
    </row>
    <row r="11" spans="1:51">
      <c r="A11" s="31"/>
      <c r="B11" s="31"/>
      <c r="C11" s="11" t="s">
        <v>97</v>
      </c>
      <c r="D11" s="11"/>
      <c r="E11" s="11"/>
      <c r="F11" s="11"/>
      <c r="G11" s="11"/>
      <c r="H11" s="11"/>
      <c r="I11" s="11"/>
      <c r="J11" s="11"/>
      <c r="K11" s="11"/>
      <c r="L11" s="11"/>
      <c r="M11" s="11"/>
      <c r="N11" s="11"/>
      <c r="O11" s="11"/>
      <c r="P11" s="12" t="s">
        <v>306</v>
      </c>
      <c r="Q11" s="11"/>
      <c r="R11" s="11"/>
      <c r="S11" s="11"/>
      <c r="T11" s="11"/>
      <c r="U11" s="11"/>
      <c r="V11" s="12" t="s">
        <v>135</v>
      </c>
      <c r="W11" s="12" t="s">
        <v>125</v>
      </c>
      <c r="X11" s="12" t="s">
        <v>135</v>
      </c>
      <c r="Y11" s="11"/>
      <c r="Z11" s="11"/>
      <c r="AA11" s="11"/>
      <c r="AB11" s="11"/>
      <c r="AC11" s="11"/>
      <c r="AD11" s="11"/>
      <c r="AE11" s="11"/>
      <c r="AF11" s="11"/>
      <c r="AG11" s="11"/>
      <c r="AH11" s="11"/>
      <c r="AI11" s="11"/>
      <c r="AJ11" s="12" t="s">
        <v>311</v>
      </c>
      <c r="AK11" s="11"/>
      <c r="AL11" s="11"/>
      <c r="AM11" s="11"/>
      <c r="AN11" s="11"/>
      <c r="AO11" s="11"/>
      <c r="AP11" s="11" t="s">
        <v>97</v>
      </c>
      <c r="AQ11" s="11"/>
      <c r="AR11" s="11"/>
      <c r="AS11" s="11"/>
      <c r="AT11" s="11"/>
      <c r="AU11" s="11"/>
      <c r="AV11" s="11"/>
      <c r="AW11" s="11"/>
      <c r="AX11" s="11"/>
      <c r="AY11" s="8"/>
    </row>
    <row r="12" spans="1:51">
      <c r="A12" s="31"/>
      <c r="B12" s="30" t="s">
        <v>63</v>
      </c>
      <c r="C12" s="9">
        <v>0.13679985905</v>
      </c>
      <c r="D12" s="9">
        <v>0.11185892085099999</v>
      </c>
      <c r="E12" s="9">
        <v>8.6867021743980005E-2</v>
      </c>
      <c r="F12" s="9">
        <v>0.1994584584595</v>
      </c>
      <c r="G12" s="9">
        <v>0.14822761613239999</v>
      </c>
      <c r="H12" s="9">
        <v>0.1263553093516</v>
      </c>
      <c r="I12" s="9">
        <v>9.2215658993720015E-2</v>
      </c>
      <c r="J12" s="9">
        <v>0.16289697593120001</v>
      </c>
      <c r="K12" s="9">
        <v>0.15518764158369999</v>
      </c>
      <c r="L12" s="9">
        <v>0.14966787853620001</v>
      </c>
      <c r="M12" s="9">
        <v>9.9508226771630001E-2</v>
      </c>
      <c r="N12" s="9">
        <v>0.1753857558285</v>
      </c>
      <c r="O12" s="9">
        <v>0</v>
      </c>
      <c r="P12" s="9">
        <v>0</v>
      </c>
      <c r="Q12" s="9">
        <v>1</v>
      </c>
      <c r="R12" s="9">
        <v>0</v>
      </c>
      <c r="S12" s="9">
        <v>0</v>
      </c>
      <c r="T12" s="9">
        <v>0</v>
      </c>
      <c r="U12" s="9">
        <v>0</v>
      </c>
      <c r="V12" s="9">
        <v>0.11519195263150001</v>
      </c>
      <c r="W12" s="9">
        <v>0.30162748811860002</v>
      </c>
      <c r="X12" s="9">
        <v>0.1108582782028</v>
      </c>
      <c r="Y12" s="9">
        <v>2.0067752409180001E-3</v>
      </c>
      <c r="Z12" s="9">
        <v>0</v>
      </c>
      <c r="AA12" s="9">
        <v>0.1265407114372</v>
      </c>
      <c r="AB12" s="9">
        <v>0.2039714313147</v>
      </c>
      <c r="AC12" s="9">
        <v>9.1639848477919991E-2</v>
      </c>
      <c r="AD12" s="9">
        <v>0</v>
      </c>
      <c r="AE12" s="9">
        <v>9.5674042710710006E-2</v>
      </c>
      <c r="AF12" s="9">
        <v>0.1561466675781</v>
      </c>
      <c r="AG12" s="9">
        <v>7.8205540171040006E-2</v>
      </c>
      <c r="AH12" s="9">
        <v>0</v>
      </c>
      <c r="AI12" s="9">
        <v>0</v>
      </c>
      <c r="AJ12" s="9">
        <v>0</v>
      </c>
      <c r="AK12" s="9">
        <v>6.6534277108950005E-2</v>
      </c>
      <c r="AL12" s="9">
        <v>0.1144156679987</v>
      </c>
      <c r="AM12" s="9">
        <v>0.14800151039250001</v>
      </c>
      <c r="AN12" s="9">
        <v>0.17395823986389999</v>
      </c>
      <c r="AO12" s="9">
        <v>0.1294235051649</v>
      </c>
      <c r="AP12" s="9">
        <v>0</v>
      </c>
      <c r="AQ12" s="9">
        <v>0.26810896373139997</v>
      </c>
      <c r="AR12" s="9">
        <v>2.6019856727829999E-2</v>
      </c>
      <c r="AS12" s="9">
        <v>0.13511315860359999</v>
      </c>
      <c r="AT12" s="9">
        <v>0.1068914874074</v>
      </c>
      <c r="AU12" s="9">
        <v>0.20706588933379999</v>
      </c>
      <c r="AV12" s="9">
        <v>5.8440225145389997E-2</v>
      </c>
      <c r="AW12" s="9">
        <v>8.3938720853600005E-2</v>
      </c>
      <c r="AX12" s="9">
        <v>0.22479801220410001</v>
      </c>
      <c r="AY12" s="8"/>
    </row>
    <row r="13" spans="1:51">
      <c r="A13" s="31"/>
      <c r="B13" s="31"/>
      <c r="C13" s="10">
        <v>148</v>
      </c>
      <c r="D13" s="10">
        <v>35</v>
      </c>
      <c r="E13" s="10">
        <v>29</v>
      </c>
      <c r="F13" s="10">
        <v>45</v>
      </c>
      <c r="G13" s="10">
        <v>39</v>
      </c>
      <c r="H13" s="10">
        <v>11</v>
      </c>
      <c r="I13" s="10">
        <v>19</v>
      </c>
      <c r="J13" s="10">
        <v>29</v>
      </c>
      <c r="K13" s="10">
        <v>35</v>
      </c>
      <c r="L13" s="10">
        <v>49</v>
      </c>
      <c r="M13" s="10">
        <v>34</v>
      </c>
      <c r="N13" s="10">
        <v>111</v>
      </c>
      <c r="O13" s="10">
        <v>0</v>
      </c>
      <c r="P13" s="10">
        <v>0</v>
      </c>
      <c r="Q13" s="10">
        <v>148</v>
      </c>
      <c r="R13" s="10">
        <v>0</v>
      </c>
      <c r="S13" s="10">
        <v>0</v>
      </c>
      <c r="T13" s="10">
        <v>0</v>
      </c>
      <c r="U13" s="10">
        <v>0</v>
      </c>
      <c r="V13" s="10">
        <v>37</v>
      </c>
      <c r="W13" s="10">
        <v>85</v>
      </c>
      <c r="X13" s="10">
        <v>24</v>
      </c>
      <c r="Y13" s="10">
        <v>1</v>
      </c>
      <c r="Z13" s="10">
        <v>0</v>
      </c>
      <c r="AA13" s="10">
        <v>1</v>
      </c>
      <c r="AB13" s="10">
        <v>93</v>
      </c>
      <c r="AC13" s="10">
        <v>13</v>
      </c>
      <c r="AD13" s="10">
        <v>0</v>
      </c>
      <c r="AE13" s="10">
        <v>6</v>
      </c>
      <c r="AF13" s="10">
        <v>9</v>
      </c>
      <c r="AG13" s="10">
        <v>3</v>
      </c>
      <c r="AH13" s="10">
        <v>0</v>
      </c>
      <c r="AI13" s="10">
        <v>0</v>
      </c>
      <c r="AJ13" s="10">
        <v>0</v>
      </c>
      <c r="AK13" s="10">
        <v>23</v>
      </c>
      <c r="AL13" s="10">
        <v>51</v>
      </c>
      <c r="AM13" s="10">
        <v>6</v>
      </c>
      <c r="AN13" s="10">
        <v>51</v>
      </c>
      <c r="AO13" s="10">
        <v>36</v>
      </c>
      <c r="AP13" s="10">
        <v>0</v>
      </c>
      <c r="AQ13" s="10">
        <v>3</v>
      </c>
      <c r="AR13" s="10">
        <v>1</v>
      </c>
      <c r="AS13" s="10">
        <v>33</v>
      </c>
      <c r="AT13" s="10">
        <v>41</v>
      </c>
      <c r="AU13" s="10">
        <v>39</v>
      </c>
      <c r="AV13" s="10">
        <v>6</v>
      </c>
      <c r="AW13" s="10">
        <v>11</v>
      </c>
      <c r="AX13" s="10">
        <v>17</v>
      </c>
      <c r="AY13" s="8"/>
    </row>
    <row r="14" spans="1:51">
      <c r="A14" s="31"/>
      <c r="B14" s="31"/>
      <c r="C14" s="11" t="s">
        <v>97</v>
      </c>
      <c r="D14" s="11"/>
      <c r="E14" s="11"/>
      <c r="F14" s="12" t="s">
        <v>106</v>
      </c>
      <c r="G14" s="11"/>
      <c r="H14" s="11"/>
      <c r="I14" s="11"/>
      <c r="J14" s="11"/>
      <c r="K14" s="11"/>
      <c r="L14" s="11"/>
      <c r="M14" s="11"/>
      <c r="N14" s="12" t="s">
        <v>99</v>
      </c>
      <c r="O14" s="11"/>
      <c r="P14" s="11"/>
      <c r="Q14" s="12" t="s">
        <v>308</v>
      </c>
      <c r="R14" s="11"/>
      <c r="S14" s="11"/>
      <c r="T14" s="11"/>
      <c r="U14" s="11"/>
      <c r="V14" s="12" t="s">
        <v>125</v>
      </c>
      <c r="W14" s="12" t="s">
        <v>312</v>
      </c>
      <c r="X14" s="12" t="s">
        <v>135</v>
      </c>
      <c r="Y14" s="11"/>
      <c r="Z14" s="11"/>
      <c r="AA14" s="12" t="s">
        <v>125</v>
      </c>
      <c r="AB14" s="12" t="s">
        <v>105</v>
      </c>
      <c r="AC14" s="11"/>
      <c r="AD14" s="11"/>
      <c r="AE14" s="11"/>
      <c r="AF14" s="11"/>
      <c r="AG14" s="11"/>
      <c r="AH14" s="11"/>
      <c r="AI14" s="11"/>
      <c r="AJ14" s="11"/>
      <c r="AK14" s="11"/>
      <c r="AL14" s="11"/>
      <c r="AM14" s="11"/>
      <c r="AN14" s="11"/>
      <c r="AO14" s="11"/>
      <c r="AP14" s="11" t="s">
        <v>97</v>
      </c>
      <c r="AQ14" s="11"/>
      <c r="AR14" s="11"/>
      <c r="AS14" s="11"/>
      <c r="AT14" s="11"/>
      <c r="AU14" s="12" t="s">
        <v>103</v>
      </c>
      <c r="AV14" s="11"/>
      <c r="AW14" s="11"/>
      <c r="AX14" s="11"/>
      <c r="AY14" s="8"/>
    </row>
    <row r="15" spans="1:51">
      <c r="A15" s="31"/>
      <c r="B15" s="30" t="s">
        <v>64</v>
      </c>
      <c r="C15" s="9">
        <v>0.1712845532258</v>
      </c>
      <c r="D15" s="9">
        <v>0.13327245004650001</v>
      </c>
      <c r="E15" s="9">
        <v>0.1907796707545</v>
      </c>
      <c r="F15" s="9">
        <v>0.15201768132419999</v>
      </c>
      <c r="G15" s="9">
        <v>0.2020965706218</v>
      </c>
      <c r="H15" s="9">
        <v>0.16603813707080001</v>
      </c>
      <c r="I15" s="9">
        <v>0.2306740635991</v>
      </c>
      <c r="J15" s="9">
        <v>0.15475639133989999</v>
      </c>
      <c r="K15" s="9">
        <v>0.1497926731692</v>
      </c>
      <c r="L15" s="9">
        <v>0.1014033278188</v>
      </c>
      <c r="M15" s="9">
        <v>0.16150073693520001</v>
      </c>
      <c r="N15" s="9">
        <v>0.15007341746979999</v>
      </c>
      <c r="O15" s="9">
        <v>0</v>
      </c>
      <c r="P15" s="9">
        <v>0</v>
      </c>
      <c r="Q15" s="9">
        <v>0</v>
      </c>
      <c r="R15" s="9">
        <v>1</v>
      </c>
      <c r="S15" s="9">
        <v>0</v>
      </c>
      <c r="T15" s="9">
        <v>0</v>
      </c>
      <c r="U15" s="9">
        <v>0</v>
      </c>
      <c r="V15" s="9">
        <v>7.4502222848589997E-2</v>
      </c>
      <c r="W15" s="9">
        <v>0.1123394431708</v>
      </c>
      <c r="X15" s="9">
        <v>0.41715191301799998</v>
      </c>
      <c r="Y15" s="9">
        <v>0.1193728341459</v>
      </c>
      <c r="Z15" s="9">
        <v>3.2396162002410002E-2</v>
      </c>
      <c r="AA15" s="9">
        <v>0.63601622690089998</v>
      </c>
      <c r="AB15" s="9">
        <v>0.1209152725617</v>
      </c>
      <c r="AC15" s="9">
        <v>0.15991860010119999</v>
      </c>
      <c r="AD15" s="9">
        <v>0.11642742112439999</v>
      </c>
      <c r="AE15" s="9">
        <v>0.1347750774183</v>
      </c>
      <c r="AF15" s="9">
        <v>0.14696888655519999</v>
      </c>
      <c r="AG15" s="9">
        <v>8.6021865280069998E-2</v>
      </c>
      <c r="AH15" s="9">
        <v>6.9482301173199992E-2</v>
      </c>
      <c r="AI15" s="9">
        <v>0.45256523606469989</v>
      </c>
      <c r="AJ15" s="9">
        <v>6.0359970434730001E-2</v>
      </c>
      <c r="AK15" s="9">
        <v>0.27428220629490002</v>
      </c>
      <c r="AL15" s="9">
        <v>0.16987904092209999</v>
      </c>
      <c r="AM15" s="9">
        <v>0.18975375966979999</v>
      </c>
      <c r="AN15" s="9">
        <v>0.1119920010654</v>
      </c>
      <c r="AO15" s="9">
        <v>0.15983731234869999</v>
      </c>
      <c r="AP15" s="9">
        <v>0</v>
      </c>
      <c r="AQ15" s="9">
        <v>0.29575083077460002</v>
      </c>
      <c r="AR15" s="9">
        <v>0.16517280400520001</v>
      </c>
      <c r="AS15" s="9">
        <v>0.16704755316180001</v>
      </c>
      <c r="AT15" s="9">
        <v>0.21863020373959999</v>
      </c>
      <c r="AU15" s="9">
        <v>0.14126319566359999</v>
      </c>
      <c r="AV15" s="9">
        <v>0.20382670755589999</v>
      </c>
      <c r="AW15" s="9">
        <v>0.15847998523619999</v>
      </c>
      <c r="AX15" s="9">
        <v>5.578157175166E-2</v>
      </c>
      <c r="AY15" s="8"/>
    </row>
    <row r="16" spans="1:51">
      <c r="A16" s="31"/>
      <c r="B16" s="31"/>
      <c r="C16" s="10">
        <v>160</v>
      </c>
      <c r="D16" s="10">
        <v>34</v>
      </c>
      <c r="E16" s="10">
        <v>47</v>
      </c>
      <c r="F16" s="10">
        <v>39</v>
      </c>
      <c r="G16" s="10">
        <v>40</v>
      </c>
      <c r="H16" s="10">
        <v>15</v>
      </c>
      <c r="I16" s="10">
        <v>38</v>
      </c>
      <c r="J16" s="10">
        <v>20</v>
      </c>
      <c r="K16" s="10">
        <v>30</v>
      </c>
      <c r="L16" s="10">
        <v>32</v>
      </c>
      <c r="M16" s="10">
        <v>56</v>
      </c>
      <c r="N16" s="10">
        <v>83</v>
      </c>
      <c r="O16" s="10">
        <v>0</v>
      </c>
      <c r="P16" s="10">
        <v>0</v>
      </c>
      <c r="Q16" s="10">
        <v>0</v>
      </c>
      <c r="R16" s="10">
        <v>160</v>
      </c>
      <c r="S16" s="10">
        <v>0</v>
      </c>
      <c r="T16" s="10">
        <v>0</v>
      </c>
      <c r="U16" s="10">
        <v>0</v>
      </c>
      <c r="V16" s="10">
        <v>18</v>
      </c>
      <c r="W16" s="10">
        <v>34</v>
      </c>
      <c r="X16" s="10">
        <v>63</v>
      </c>
      <c r="Y16" s="10">
        <v>20</v>
      </c>
      <c r="Z16" s="10">
        <v>1</v>
      </c>
      <c r="AA16" s="10">
        <v>5</v>
      </c>
      <c r="AB16" s="10">
        <v>51</v>
      </c>
      <c r="AC16" s="10">
        <v>11</v>
      </c>
      <c r="AD16" s="10">
        <v>3</v>
      </c>
      <c r="AE16" s="10">
        <v>7</v>
      </c>
      <c r="AF16" s="10">
        <v>12</v>
      </c>
      <c r="AG16" s="10">
        <v>3</v>
      </c>
      <c r="AH16" s="10">
        <v>1</v>
      </c>
      <c r="AI16" s="10">
        <v>5</v>
      </c>
      <c r="AJ16" s="10">
        <v>1</v>
      </c>
      <c r="AK16" s="10">
        <v>65</v>
      </c>
      <c r="AL16" s="10">
        <v>58</v>
      </c>
      <c r="AM16" s="10">
        <v>5</v>
      </c>
      <c r="AN16" s="10">
        <v>37</v>
      </c>
      <c r="AO16" s="10">
        <v>32</v>
      </c>
      <c r="AP16" s="10">
        <v>0</v>
      </c>
      <c r="AQ16" s="10">
        <v>7</v>
      </c>
      <c r="AR16" s="10">
        <v>4</v>
      </c>
      <c r="AS16" s="10">
        <v>32</v>
      </c>
      <c r="AT16" s="10">
        <v>63</v>
      </c>
      <c r="AU16" s="10">
        <v>29</v>
      </c>
      <c r="AV16" s="10">
        <v>13</v>
      </c>
      <c r="AW16" s="10">
        <v>15</v>
      </c>
      <c r="AX16" s="10">
        <v>4</v>
      </c>
      <c r="AY16" s="8"/>
    </row>
    <row r="17" spans="1:51">
      <c r="A17" s="31"/>
      <c r="B17" s="31"/>
      <c r="C17" s="11" t="s">
        <v>97</v>
      </c>
      <c r="D17" s="11"/>
      <c r="E17" s="11"/>
      <c r="F17" s="11"/>
      <c r="G17" s="11"/>
      <c r="H17" s="11"/>
      <c r="I17" s="12" t="s">
        <v>103</v>
      </c>
      <c r="J17" s="11"/>
      <c r="K17" s="11"/>
      <c r="L17" s="11"/>
      <c r="M17" s="11"/>
      <c r="N17" s="11"/>
      <c r="O17" s="11"/>
      <c r="P17" s="11"/>
      <c r="Q17" s="11"/>
      <c r="R17" s="12" t="s">
        <v>301</v>
      </c>
      <c r="S17" s="11"/>
      <c r="T17" s="11"/>
      <c r="U17" s="11"/>
      <c r="V17" s="11"/>
      <c r="W17" s="11"/>
      <c r="X17" s="12" t="s">
        <v>313</v>
      </c>
      <c r="Y17" s="11"/>
      <c r="Z17" s="11"/>
      <c r="AA17" s="12" t="s">
        <v>224</v>
      </c>
      <c r="AB17" s="11"/>
      <c r="AC17" s="11"/>
      <c r="AD17" s="11"/>
      <c r="AE17" s="11"/>
      <c r="AF17" s="11"/>
      <c r="AG17" s="11"/>
      <c r="AH17" s="11"/>
      <c r="AI17" s="11"/>
      <c r="AJ17" s="11"/>
      <c r="AK17" s="12" t="s">
        <v>99</v>
      </c>
      <c r="AL17" s="11"/>
      <c r="AM17" s="11"/>
      <c r="AN17" s="11"/>
      <c r="AO17" s="11"/>
      <c r="AP17" s="11" t="s">
        <v>97</v>
      </c>
      <c r="AQ17" s="11"/>
      <c r="AR17" s="11"/>
      <c r="AS17" s="11"/>
      <c r="AT17" s="11"/>
      <c r="AU17" s="11"/>
      <c r="AV17" s="11"/>
      <c r="AW17" s="11"/>
      <c r="AX17" s="11"/>
      <c r="AY17" s="8"/>
    </row>
    <row r="18" spans="1:51">
      <c r="A18" s="31"/>
      <c r="B18" s="30" t="s">
        <v>65</v>
      </c>
      <c r="C18" s="9">
        <v>0.1230585633612</v>
      </c>
      <c r="D18" s="9">
        <v>0.12974642228729999</v>
      </c>
      <c r="E18" s="9">
        <v>0.12236291263</v>
      </c>
      <c r="F18" s="9">
        <v>0.11495615730100001</v>
      </c>
      <c r="G18" s="9">
        <v>0.12614899513370001</v>
      </c>
      <c r="H18" s="9">
        <v>0.1080385371839</v>
      </c>
      <c r="I18" s="9">
        <v>0.1371365801485</v>
      </c>
      <c r="J18" s="9">
        <v>8.5964762745919993E-2</v>
      </c>
      <c r="K18" s="9">
        <v>0.1490999327709</v>
      </c>
      <c r="L18" s="9">
        <v>0.13500026037109999</v>
      </c>
      <c r="M18" s="9">
        <v>0.130421829022</v>
      </c>
      <c r="N18" s="9">
        <v>0.1188252759365</v>
      </c>
      <c r="O18" s="9">
        <v>0</v>
      </c>
      <c r="P18" s="9">
        <v>0</v>
      </c>
      <c r="Q18" s="9">
        <v>0</v>
      </c>
      <c r="R18" s="9">
        <v>0</v>
      </c>
      <c r="S18" s="9">
        <v>1</v>
      </c>
      <c r="T18" s="9">
        <v>0</v>
      </c>
      <c r="U18" s="9">
        <v>0</v>
      </c>
      <c r="V18" s="9">
        <v>0</v>
      </c>
      <c r="W18" s="9">
        <v>1.4556408064429999E-2</v>
      </c>
      <c r="X18" s="9">
        <v>0.2462076706962</v>
      </c>
      <c r="Y18" s="9">
        <v>0.32422745491139998</v>
      </c>
      <c r="Z18" s="9">
        <v>0.15674724619470001</v>
      </c>
      <c r="AA18" s="9">
        <v>0</v>
      </c>
      <c r="AB18" s="9">
        <v>5.7723235059979998E-2</v>
      </c>
      <c r="AC18" s="9">
        <v>8.1764726318650005E-2</v>
      </c>
      <c r="AD18" s="9">
        <v>0.2234731083281</v>
      </c>
      <c r="AE18" s="9">
        <v>8.0876159159089994E-2</v>
      </c>
      <c r="AF18" s="9">
        <v>0.16786795530699999</v>
      </c>
      <c r="AG18" s="9">
        <v>0.29201500324899998</v>
      </c>
      <c r="AH18" s="9">
        <v>7.1906965376869997E-2</v>
      </c>
      <c r="AI18" s="9">
        <v>0.10360598241129999</v>
      </c>
      <c r="AJ18" s="9">
        <v>0</v>
      </c>
      <c r="AK18" s="9">
        <v>0.21377483734329999</v>
      </c>
      <c r="AL18" s="9">
        <v>0.10157710327650001</v>
      </c>
      <c r="AM18" s="9">
        <v>0.1269406415339</v>
      </c>
      <c r="AN18" s="9">
        <v>0.15027855894459999</v>
      </c>
      <c r="AO18" s="9">
        <v>0.14256110817180001</v>
      </c>
      <c r="AP18" s="9">
        <v>1</v>
      </c>
      <c r="AQ18" s="9">
        <v>3.7265373592270001E-2</v>
      </c>
      <c r="AR18" s="9">
        <v>0.30595954812839998</v>
      </c>
      <c r="AS18" s="9">
        <v>8.6410891817929991E-2</v>
      </c>
      <c r="AT18" s="9">
        <v>0.1617472548285</v>
      </c>
      <c r="AU18" s="9">
        <v>9.30011898201E-2</v>
      </c>
      <c r="AV18" s="9">
        <v>7.8841529887990008E-2</v>
      </c>
      <c r="AW18" s="9">
        <v>0.14102543872930001</v>
      </c>
      <c r="AX18" s="9">
        <v>8.9543185394930003E-2</v>
      </c>
      <c r="AY18" s="8"/>
    </row>
    <row r="19" spans="1:51">
      <c r="A19" s="31"/>
      <c r="B19" s="31"/>
      <c r="C19" s="10">
        <v>130</v>
      </c>
      <c r="D19" s="10">
        <v>28</v>
      </c>
      <c r="E19" s="10">
        <v>32</v>
      </c>
      <c r="F19" s="10">
        <v>33</v>
      </c>
      <c r="G19" s="10">
        <v>37</v>
      </c>
      <c r="H19" s="10">
        <v>13</v>
      </c>
      <c r="I19" s="10">
        <v>22</v>
      </c>
      <c r="J19" s="10">
        <v>11</v>
      </c>
      <c r="K19" s="10">
        <v>36</v>
      </c>
      <c r="L19" s="10">
        <v>44</v>
      </c>
      <c r="M19" s="10">
        <v>52</v>
      </c>
      <c r="N19" s="10">
        <v>76</v>
      </c>
      <c r="O19" s="10">
        <v>0</v>
      </c>
      <c r="P19" s="10">
        <v>0</v>
      </c>
      <c r="Q19" s="10">
        <v>0</v>
      </c>
      <c r="R19" s="10">
        <v>0</v>
      </c>
      <c r="S19" s="10">
        <v>130</v>
      </c>
      <c r="T19" s="10">
        <v>0</v>
      </c>
      <c r="U19" s="10">
        <v>0</v>
      </c>
      <c r="V19" s="10">
        <v>0</v>
      </c>
      <c r="W19" s="10">
        <v>5</v>
      </c>
      <c r="X19" s="10">
        <v>45</v>
      </c>
      <c r="Y19" s="10">
        <v>67</v>
      </c>
      <c r="Z19" s="10">
        <v>13</v>
      </c>
      <c r="AA19" s="10">
        <v>0</v>
      </c>
      <c r="AB19" s="10">
        <v>25</v>
      </c>
      <c r="AC19" s="10">
        <v>8</v>
      </c>
      <c r="AD19" s="10">
        <v>3</v>
      </c>
      <c r="AE19" s="10">
        <v>6</v>
      </c>
      <c r="AF19" s="10">
        <v>16</v>
      </c>
      <c r="AG19" s="10">
        <v>6</v>
      </c>
      <c r="AH19" s="10">
        <v>1</v>
      </c>
      <c r="AI19" s="10">
        <v>2</v>
      </c>
      <c r="AJ19" s="10">
        <v>0</v>
      </c>
      <c r="AK19" s="10">
        <v>61</v>
      </c>
      <c r="AL19" s="10">
        <v>50</v>
      </c>
      <c r="AM19" s="10">
        <v>6</v>
      </c>
      <c r="AN19" s="10">
        <v>43</v>
      </c>
      <c r="AO19" s="10">
        <v>29</v>
      </c>
      <c r="AP19" s="10">
        <v>1</v>
      </c>
      <c r="AQ19" s="10">
        <v>1</v>
      </c>
      <c r="AR19" s="10">
        <v>4</v>
      </c>
      <c r="AS19" s="10">
        <v>18</v>
      </c>
      <c r="AT19" s="10">
        <v>62</v>
      </c>
      <c r="AU19" s="10">
        <v>21</v>
      </c>
      <c r="AV19" s="10">
        <v>5</v>
      </c>
      <c r="AW19" s="10">
        <v>11</v>
      </c>
      <c r="AX19" s="10">
        <v>9</v>
      </c>
      <c r="AY19" s="8"/>
    </row>
    <row r="20" spans="1:51">
      <c r="A20" s="31"/>
      <c r="B20" s="31"/>
      <c r="C20" s="11" t="s">
        <v>97</v>
      </c>
      <c r="D20" s="11"/>
      <c r="E20" s="11"/>
      <c r="F20" s="11"/>
      <c r="G20" s="11"/>
      <c r="H20" s="11"/>
      <c r="I20" s="11"/>
      <c r="J20" s="11"/>
      <c r="K20" s="11"/>
      <c r="L20" s="11"/>
      <c r="M20" s="11"/>
      <c r="N20" s="11"/>
      <c r="O20" s="11"/>
      <c r="P20" s="11"/>
      <c r="Q20" s="11"/>
      <c r="R20" s="11"/>
      <c r="S20" s="12" t="s">
        <v>299</v>
      </c>
      <c r="T20" s="11"/>
      <c r="U20" s="11"/>
      <c r="V20" s="11"/>
      <c r="W20" s="11"/>
      <c r="X20" s="12" t="s">
        <v>110</v>
      </c>
      <c r="Y20" s="12" t="s">
        <v>110</v>
      </c>
      <c r="Z20" s="12" t="s">
        <v>110</v>
      </c>
      <c r="AA20" s="11"/>
      <c r="AB20" s="11"/>
      <c r="AC20" s="11"/>
      <c r="AD20" s="11"/>
      <c r="AE20" s="11"/>
      <c r="AF20" s="11"/>
      <c r="AG20" s="12" t="s">
        <v>99</v>
      </c>
      <c r="AH20" s="11"/>
      <c r="AI20" s="11"/>
      <c r="AJ20" s="11"/>
      <c r="AK20" s="12" t="s">
        <v>119</v>
      </c>
      <c r="AL20" s="11"/>
      <c r="AM20" s="11"/>
      <c r="AN20" s="11"/>
      <c r="AO20" s="11"/>
      <c r="AP20" s="11" t="s">
        <v>97</v>
      </c>
      <c r="AQ20" s="11"/>
      <c r="AR20" s="11"/>
      <c r="AS20" s="11"/>
      <c r="AT20" s="11"/>
      <c r="AU20" s="11"/>
      <c r="AV20" s="11"/>
      <c r="AW20" s="11"/>
      <c r="AX20" s="11"/>
      <c r="AY20" s="8"/>
    </row>
    <row r="21" spans="1:51">
      <c r="A21" s="31"/>
      <c r="B21" s="30" t="s">
        <v>66</v>
      </c>
      <c r="C21" s="9">
        <v>4.6731977335510003E-2</v>
      </c>
      <c r="D21" s="9">
        <v>7.2114090291680005E-2</v>
      </c>
      <c r="E21" s="9">
        <v>3.7369723520520003E-2</v>
      </c>
      <c r="F21" s="9">
        <v>2.19812097803E-2</v>
      </c>
      <c r="G21" s="9">
        <v>5.9568472196920012E-2</v>
      </c>
      <c r="H21" s="9">
        <v>7.4761207091619999E-2</v>
      </c>
      <c r="I21" s="9">
        <v>3.4215990252789999E-2</v>
      </c>
      <c r="J21" s="9">
        <v>6.7769246155070004E-2</v>
      </c>
      <c r="K21" s="9">
        <v>5.8947363311430002E-2</v>
      </c>
      <c r="L21" s="9">
        <v>2.3475604290869999E-2</v>
      </c>
      <c r="M21" s="9">
        <v>5.995428175064E-2</v>
      </c>
      <c r="N21" s="9">
        <v>3.6317959678619997E-2</v>
      </c>
      <c r="O21" s="9">
        <v>0</v>
      </c>
      <c r="P21" s="9">
        <v>0</v>
      </c>
      <c r="Q21" s="9">
        <v>0</v>
      </c>
      <c r="R21" s="9">
        <v>0</v>
      </c>
      <c r="S21" s="9">
        <v>0</v>
      </c>
      <c r="T21" s="9">
        <v>1</v>
      </c>
      <c r="U21" s="9">
        <v>0</v>
      </c>
      <c r="V21" s="9">
        <v>0</v>
      </c>
      <c r="W21" s="9">
        <v>9.7850313837970007E-3</v>
      </c>
      <c r="X21" s="9">
        <v>4.5729885098390002E-2</v>
      </c>
      <c r="Y21" s="9">
        <v>0.1691117921202</v>
      </c>
      <c r="Z21" s="9">
        <v>3.6077195815449999E-2</v>
      </c>
      <c r="AA21" s="9">
        <v>0</v>
      </c>
      <c r="AB21" s="9">
        <v>3.4939388316430002E-2</v>
      </c>
      <c r="AC21" s="9">
        <v>4.4573194900920002E-2</v>
      </c>
      <c r="AD21" s="9">
        <v>3.0165321625489998E-2</v>
      </c>
      <c r="AE21" s="9">
        <v>0</v>
      </c>
      <c r="AF21" s="9">
        <v>1.229955429479E-2</v>
      </c>
      <c r="AG21" s="9">
        <v>0.1026557761117</v>
      </c>
      <c r="AH21" s="9">
        <v>0</v>
      </c>
      <c r="AI21" s="9">
        <v>0.1119262448376</v>
      </c>
      <c r="AJ21" s="9">
        <v>0</v>
      </c>
      <c r="AK21" s="9">
        <v>8.1173024564439991E-2</v>
      </c>
      <c r="AL21" s="9">
        <v>4.9650585462870003E-2</v>
      </c>
      <c r="AM21" s="9">
        <v>3.5589121846900003E-2</v>
      </c>
      <c r="AN21" s="9">
        <v>4.6284210193779998E-2</v>
      </c>
      <c r="AO21" s="9">
        <v>4.4736142228079999E-2</v>
      </c>
      <c r="AP21" s="9">
        <v>0</v>
      </c>
      <c r="AQ21" s="9">
        <v>8.8064408354630003E-2</v>
      </c>
      <c r="AR21" s="9">
        <v>0.25968036799060001</v>
      </c>
      <c r="AS21" s="9">
        <v>4.5538230790229998E-2</v>
      </c>
      <c r="AT21" s="9">
        <v>5.6492919971420003E-2</v>
      </c>
      <c r="AU21" s="9">
        <v>2.132604346483E-2</v>
      </c>
      <c r="AV21" s="9">
        <v>7.0895514653939997E-3</v>
      </c>
      <c r="AW21" s="9">
        <v>9.0440721678619995E-2</v>
      </c>
      <c r="AX21" s="9">
        <v>1.4327507609989999E-2</v>
      </c>
      <c r="AY21" s="8"/>
    </row>
    <row r="22" spans="1:51">
      <c r="A22" s="31"/>
      <c r="B22" s="31"/>
      <c r="C22" s="10">
        <v>47</v>
      </c>
      <c r="D22" s="10">
        <v>12</v>
      </c>
      <c r="E22" s="10">
        <v>12</v>
      </c>
      <c r="F22" s="10">
        <v>5</v>
      </c>
      <c r="G22" s="10">
        <v>18</v>
      </c>
      <c r="H22" s="10">
        <v>8</v>
      </c>
      <c r="I22" s="10">
        <v>8</v>
      </c>
      <c r="J22" s="10">
        <v>8</v>
      </c>
      <c r="K22" s="10">
        <v>14</v>
      </c>
      <c r="L22" s="10">
        <v>9</v>
      </c>
      <c r="M22" s="10">
        <v>26</v>
      </c>
      <c r="N22" s="10">
        <v>21</v>
      </c>
      <c r="O22" s="10">
        <v>0</v>
      </c>
      <c r="P22" s="10">
        <v>0</v>
      </c>
      <c r="Q22" s="10">
        <v>0</v>
      </c>
      <c r="R22" s="10">
        <v>0</v>
      </c>
      <c r="S22" s="10">
        <v>0</v>
      </c>
      <c r="T22" s="10">
        <v>47</v>
      </c>
      <c r="U22" s="10">
        <v>0</v>
      </c>
      <c r="V22" s="10">
        <v>0</v>
      </c>
      <c r="W22" s="10">
        <v>4</v>
      </c>
      <c r="X22" s="10">
        <v>9</v>
      </c>
      <c r="Y22" s="10">
        <v>29</v>
      </c>
      <c r="Z22" s="10">
        <v>5</v>
      </c>
      <c r="AA22" s="10">
        <v>0</v>
      </c>
      <c r="AB22" s="10">
        <v>13</v>
      </c>
      <c r="AC22" s="10">
        <v>5</v>
      </c>
      <c r="AD22" s="10">
        <v>1</v>
      </c>
      <c r="AE22" s="10">
        <v>0</v>
      </c>
      <c r="AF22" s="10">
        <v>2</v>
      </c>
      <c r="AG22" s="10">
        <v>4</v>
      </c>
      <c r="AH22" s="10">
        <v>0</v>
      </c>
      <c r="AI22" s="10">
        <v>1</v>
      </c>
      <c r="AJ22" s="10">
        <v>0</v>
      </c>
      <c r="AK22" s="10">
        <v>21</v>
      </c>
      <c r="AL22" s="10">
        <v>19</v>
      </c>
      <c r="AM22" s="10">
        <v>2</v>
      </c>
      <c r="AN22" s="10">
        <v>10</v>
      </c>
      <c r="AO22" s="10">
        <v>13</v>
      </c>
      <c r="AP22" s="10">
        <v>0</v>
      </c>
      <c r="AQ22" s="10">
        <v>3</v>
      </c>
      <c r="AR22" s="10">
        <v>3</v>
      </c>
      <c r="AS22" s="10">
        <v>9</v>
      </c>
      <c r="AT22" s="10">
        <v>24</v>
      </c>
      <c r="AU22" s="10">
        <v>3</v>
      </c>
      <c r="AV22" s="10">
        <v>1</v>
      </c>
      <c r="AW22" s="10">
        <v>5</v>
      </c>
      <c r="AX22" s="10">
        <v>2</v>
      </c>
      <c r="AY22" s="8"/>
    </row>
    <row r="23" spans="1:51">
      <c r="A23" s="31"/>
      <c r="B23" s="31"/>
      <c r="C23" s="11" t="s">
        <v>97</v>
      </c>
      <c r="D23" s="11"/>
      <c r="E23" s="11"/>
      <c r="F23" s="11"/>
      <c r="G23" s="11"/>
      <c r="H23" s="11"/>
      <c r="I23" s="11"/>
      <c r="J23" s="11"/>
      <c r="K23" s="11"/>
      <c r="L23" s="11"/>
      <c r="M23" s="11"/>
      <c r="N23" s="11"/>
      <c r="O23" s="11"/>
      <c r="P23" s="11"/>
      <c r="Q23" s="11"/>
      <c r="R23" s="11"/>
      <c r="S23" s="11"/>
      <c r="T23" s="12" t="s">
        <v>309</v>
      </c>
      <c r="U23" s="11"/>
      <c r="V23" s="11"/>
      <c r="W23" s="11"/>
      <c r="X23" s="12" t="s">
        <v>99</v>
      </c>
      <c r="Y23" s="12" t="s">
        <v>165</v>
      </c>
      <c r="Z23" s="11"/>
      <c r="AA23" s="11"/>
      <c r="AB23" s="11"/>
      <c r="AC23" s="11"/>
      <c r="AD23" s="11"/>
      <c r="AE23" s="11"/>
      <c r="AF23" s="11"/>
      <c r="AG23" s="11"/>
      <c r="AH23" s="11"/>
      <c r="AI23" s="11"/>
      <c r="AJ23" s="11"/>
      <c r="AK23" s="11"/>
      <c r="AL23" s="11"/>
      <c r="AM23" s="11"/>
      <c r="AN23" s="11"/>
      <c r="AO23" s="11"/>
      <c r="AP23" s="11" t="s">
        <v>97</v>
      </c>
      <c r="AQ23" s="11"/>
      <c r="AR23" s="12" t="s">
        <v>155</v>
      </c>
      <c r="AS23" s="11"/>
      <c r="AT23" s="11"/>
      <c r="AU23" s="11"/>
      <c r="AV23" s="11"/>
      <c r="AW23" s="11"/>
      <c r="AX23" s="11"/>
      <c r="AY23" s="8"/>
    </row>
    <row r="24" spans="1:51">
      <c r="A24" s="31"/>
      <c r="B24" s="30" t="s">
        <v>67</v>
      </c>
      <c r="C24" s="9">
        <v>0.14183163329590001</v>
      </c>
      <c r="D24" s="9">
        <v>0.1109224254865</v>
      </c>
      <c r="E24" s="9">
        <v>0.1927860822944</v>
      </c>
      <c r="F24" s="9">
        <v>0.12969399757479999</v>
      </c>
      <c r="G24" s="9">
        <v>0.1265879087556</v>
      </c>
      <c r="H24" s="9">
        <v>0.25595522083990002</v>
      </c>
      <c r="I24" s="9">
        <v>0.14382234634579999</v>
      </c>
      <c r="J24" s="9">
        <v>9.2236670098920004E-2</v>
      </c>
      <c r="K24" s="9">
        <v>0.12766513136720001</v>
      </c>
      <c r="L24" s="9">
        <v>0.12314422312620001</v>
      </c>
      <c r="M24" s="9">
        <v>0.1835955583053</v>
      </c>
      <c r="N24" s="9">
        <v>0.1066917361247</v>
      </c>
      <c r="O24" s="9">
        <v>0</v>
      </c>
      <c r="P24" s="9">
        <v>0</v>
      </c>
      <c r="Q24" s="9">
        <v>0</v>
      </c>
      <c r="R24" s="9">
        <v>0</v>
      </c>
      <c r="S24" s="9">
        <v>0</v>
      </c>
      <c r="T24" s="9">
        <v>0</v>
      </c>
      <c r="U24" s="9">
        <v>1</v>
      </c>
      <c r="V24" s="9">
        <v>0</v>
      </c>
      <c r="W24" s="9">
        <v>9.0419810409640006E-3</v>
      </c>
      <c r="X24" s="9">
        <v>4.1340534461E-2</v>
      </c>
      <c r="Y24" s="9">
        <v>0.34590544921939997</v>
      </c>
      <c r="Z24" s="9">
        <v>0.77477939598739998</v>
      </c>
      <c r="AA24" s="9">
        <v>0.10077614249239999</v>
      </c>
      <c r="AB24" s="9">
        <v>6.6954528731940008E-2</v>
      </c>
      <c r="AC24" s="9">
        <v>0.1031672670805</v>
      </c>
      <c r="AD24" s="9">
        <v>0.43984191084449997</v>
      </c>
      <c r="AE24" s="9">
        <v>0.19208238520840001</v>
      </c>
      <c r="AF24" s="9">
        <v>0.14562613711290001</v>
      </c>
      <c r="AG24" s="9">
        <v>3.7644211970000001E-2</v>
      </c>
      <c r="AH24" s="9">
        <v>0.85861073344990002</v>
      </c>
      <c r="AI24" s="9">
        <v>0.25126447106080002</v>
      </c>
      <c r="AJ24" s="9">
        <v>0.16023023740389999</v>
      </c>
      <c r="AK24" s="9">
        <v>0.24210268865099999</v>
      </c>
      <c r="AL24" s="9">
        <v>0.14667180626090001</v>
      </c>
      <c r="AM24" s="9">
        <v>0.12525209442820001</v>
      </c>
      <c r="AN24" s="9">
        <v>0.18504069636359999</v>
      </c>
      <c r="AO24" s="9">
        <v>0.1114221267575</v>
      </c>
      <c r="AP24" s="9">
        <v>0</v>
      </c>
      <c r="AQ24" s="9">
        <v>5.3640100783569997E-2</v>
      </c>
      <c r="AR24" s="9">
        <v>9.1591010788829988E-2</v>
      </c>
      <c r="AS24" s="9">
        <v>0.16521302344989999</v>
      </c>
      <c r="AT24" s="9">
        <v>0.16437667599960001</v>
      </c>
      <c r="AU24" s="9">
        <v>0.13749600631780001</v>
      </c>
      <c r="AV24" s="9">
        <v>9.9597412523249995E-2</v>
      </c>
      <c r="AW24" s="9">
        <v>0.1818905573116</v>
      </c>
      <c r="AX24" s="9">
        <v>3.8652310216890001E-2</v>
      </c>
      <c r="AY24" s="8"/>
    </row>
    <row r="25" spans="1:51">
      <c r="A25" s="31"/>
      <c r="B25" s="31"/>
      <c r="C25" s="10">
        <v>128</v>
      </c>
      <c r="D25" s="10">
        <v>17</v>
      </c>
      <c r="E25" s="10">
        <v>46</v>
      </c>
      <c r="F25" s="10">
        <v>28</v>
      </c>
      <c r="G25" s="10">
        <v>37</v>
      </c>
      <c r="H25" s="10">
        <v>21</v>
      </c>
      <c r="I25" s="10">
        <v>19</v>
      </c>
      <c r="J25" s="10">
        <v>15</v>
      </c>
      <c r="K25" s="10">
        <v>34</v>
      </c>
      <c r="L25" s="10">
        <v>37</v>
      </c>
      <c r="M25" s="10">
        <v>67</v>
      </c>
      <c r="N25" s="10">
        <v>60</v>
      </c>
      <c r="O25" s="10">
        <v>0</v>
      </c>
      <c r="P25" s="10">
        <v>0</v>
      </c>
      <c r="Q25" s="10">
        <v>0</v>
      </c>
      <c r="R25" s="10">
        <v>0</v>
      </c>
      <c r="S25" s="10">
        <v>0</v>
      </c>
      <c r="T25" s="10">
        <v>0</v>
      </c>
      <c r="U25" s="10">
        <v>128</v>
      </c>
      <c r="V25" s="10">
        <v>0</v>
      </c>
      <c r="W25" s="10">
        <v>3</v>
      </c>
      <c r="X25" s="10">
        <v>7</v>
      </c>
      <c r="Y25" s="10">
        <v>62</v>
      </c>
      <c r="Z25" s="10">
        <v>55</v>
      </c>
      <c r="AA25" s="10">
        <v>1</v>
      </c>
      <c r="AB25" s="10">
        <v>18</v>
      </c>
      <c r="AC25" s="10">
        <v>12</v>
      </c>
      <c r="AD25" s="10">
        <v>5</v>
      </c>
      <c r="AE25" s="10">
        <v>8</v>
      </c>
      <c r="AF25" s="10">
        <v>17</v>
      </c>
      <c r="AG25" s="10">
        <v>2</v>
      </c>
      <c r="AH25" s="10">
        <v>3</v>
      </c>
      <c r="AI25" s="10">
        <v>4</v>
      </c>
      <c r="AJ25" s="10">
        <v>2</v>
      </c>
      <c r="AK25" s="10">
        <v>57</v>
      </c>
      <c r="AL25" s="10">
        <v>49</v>
      </c>
      <c r="AM25" s="10">
        <v>5</v>
      </c>
      <c r="AN25" s="10">
        <v>47</v>
      </c>
      <c r="AO25" s="10">
        <v>25</v>
      </c>
      <c r="AP25" s="10">
        <v>0</v>
      </c>
      <c r="AQ25" s="10">
        <v>2</v>
      </c>
      <c r="AR25" s="10">
        <v>2</v>
      </c>
      <c r="AS25" s="10">
        <v>17</v>
      </c>
      <c r="AT25" s="10">
        <v>63</v>
      </c>
      <c r="AU25" s="10">
        <v>25</v>
      </c>
      <c r="AV25" s="10">
        <v>7</v>
      </c>
      <c r="AW25" s="10">
        <v>9</v>
      </c>
      <c r="AX25" s="10">
        <v>5</v>
      </c>
      <c r="AY25" s="8"/>
    </row>
    <row r="26" spans="1:51">
      <c r="A26" s="31"/>
      <c r="B26" s="31"/>
      <c r="C26" s="11" t="s">
        <v>97</v>
      </c>
      <c r="D26" s="11"/>
      <c r="E26" s="11"/>
      <c r="F26" s="11"/>
      <c r="G26" s="11"/>
      <c r="H26" s="11"/>
      <c r="I26" s="11"/>
      <c r="J26" s="11"/>
      <c r="K26" s="11"/>
      <c r="L26" s="11"/>
      <c r="M26" s="12" t="s">
        <v>106</v>
      </c>
      <c r="N26" s="11"/>
      <c r="O26" s="11"/>
      <c r="P26" s="11"/>
      <c r="Q26" s="11"/>
      <c r="R26" s="11"/>
      <c r="S26" s="11"/>
      <c r="T26" s="11"/>
      <c r="U26" s="12" t="s">
        <v>307</v>
      </c>
      <c r="V26" s="11"/>
      <c r="W26" s="11"/>
      <c r="X26" s="11"/>
      <c r="Y26" s="12" t="s">
        <v>107</v>
      </c>
      <c r="Z26" s="12" t="s">
        <v>176</v>
      </c>
      <c r="AA26" s="12" t="s">
        <v>119</v>
      </c>
      <c r="AB26" s="11"/>
      <c r="AC26" s="11"/>
      <c r="AD26" s="12" t="s">
        <v>99</v>
      </c>
      <c r="AE26" s="11"/>
      <c r="AF26" s="11"/>
      <c r="AG26" s="11"/>
      <c r="AH26" s="12" t="s">
        <v>314</v>
      </c>
      <c r="AI26" s="11"/>
      <c r="AJ26" s="11"/>
      <c r="AK26" s="12" t="s">
        <v>119</v>
      </c>
      <c r="AL26" s="11"/>
      <c r="AM26" s="11"/>
      <c r="AN26" s="11"/>
      <c r="AO26" s="11"/>
      <c r="AP26" s="11" t="s">
        <v>97</v>
      </c>
      <c r="AQ26" s="11"/>
      <c r="AR26" s="11"/>
      <c r="AS26" s="11"/>
      <c r="AT26" s="12" t="s">
        <v>141</v>
      </c>
      <c r="AU26" s="11"/>
      <c r="AV26" s="11"/>
      <c r="AW26" s="11"/>
      <c r="AX26" s="11"/>
      <c r="AY26" s="8"/>
    </row>
    <row r="27" spans="1:51">
      <c r="A27" s="31"/>
      <c r="B27" s="30" t="s">
        <v>30</v>
      </c>
      <c r="C27" s="9">
        <v>1</v>
      </c>
      <c r="D27" s="9">
        <v>1</v>
      </c>
      <c r="E27" s="9">
        <v>1</v>
      </c>
      <c r="F27" s="9">
        <v>1</v>
      </c>
      <c r="G27" s="9">
        <v>1</v>
      </c>
      <c r="H27" s="9">
        <v>1</v>
      </c>
      <c r="I27" s="9">
        <v>1</v>
      </c>
      <c r="J27" s="9">
        <v>1</v>
      </c>
      <c r="K27" s="9">
        <v>1</v>
      </c>
      <c r="L27" s="9">
        <v>1</v>
      </c>
      <c r="M27" s="9">
        <v>1</v>
      </c>
      <c r="N27" s="9">
        <v>1</v>
      </c>
      <c r="O27" s="9">
        <v>1</v>
      </c>
      <c r="P27" s="9">
        <v>1</v>
      </c>
      <c r="Q27" s="9">
        <v>1</v>
      </c>
      <c r="R27" s="9">
        <v>1</v>
      </c>
      <c r="S27" s="9">
        <v>1</v>
      </c>
      <c r="T27" s="9">
        <v>1</v>
      </c>
      <c r="U27" s="9">
        <v>1</v>
      </c>
      <c r="V27" s="9">
        <v>1</v>
      </c>
      <c r="W27" s="9">
        <v>1</v>
      </c>
      <c r="X27" s="9">
        <v>1</v>
      </c>
      <c r="Y27" s="9">
        <v>1</v>
      </c>
      <c r="Z27" s="9">
        <v>1</v>
      </c>
      <c r="AA27" s="9">
        <v>1</v>
      </c>
      <c r="AB27" s="9">
        <v>1</v>
      </c>
      <c r="AC27" s="9">
        <v>1</v>
      </c>
      <c r="AD27" s="9">
        <v>1</v>
      </c>
      <c r="AE27" s="9">
        <v>1</v>
      </c>
      <c r="AF27" s="9">
        <v>1</v>
      </c>
      <c r="AG27" s="9">
        <v>1</v>
      </c>
      <c r="AH27" s="9">
        <v>1</v>
      </c>
      <c r="AI27" s="9">
        <v>1</v>
      </c>
      <c r="AJ27" s="9">
        <v>1</v>
      </c>
      <c r="AK27" s="9">
        <v>1</v>
      </c>
      <c r="AL27" s="9">
        <v>1</v>
      </c>
      <c r="AM27" s="9">
        <v>1</v>
      </c>
      <c r="AN27" s="9">
        <v>1</v>
      </c>
      <c r="AO27" s="9">
        <v>1</v>
      </c>
      <c r="AP27" s="9">
        <v>1</v>
      </c>
      <c r="AQ27" s="9">
        <v>1</v>
      </c>
      <c r="AR27" s="9">
        <v>1</v>
      </c>
      <c r="AS27" s="9">
        <v>1</v>
      </c>
      <c r="AT27" s="9">
        <v>1</v>
      </c>
      <c r="AU27" s="9">
        <v>1</v>
      </c>
      <c r="AV27" s="9">
        <v>1</v>
      </c>
      <c r="AW27" s="9">
        <v>1</v>
      </c>
      <c r="AX27" s="9">
        <v>1</v>
      </c>
      <c r="AY27" s="8"/>
    </row>
    <row r="28" spans="1:51">
      <c r="A28" s="31"/>
      <c r="B28" s="31"/>
      <c r="C28" s="10">
        <v>972</v>
      </c>
      <c r="D28" s="10">
        <v>211</v>
      </c>
      <c r="E28" s="10">
        <v>270</v>
      </c>
      <c r="F28" s="10">
        <v>241</v>
      </c>
      <c r="G28" s="10">
        <v>250</v>
      </c>
      <c r="H28" s="10">
        <v>92</v>
      </c>
      <c r="I28" s="10">
        <v>153</v>
      </c>
      <c r="J28" s="10">
        <v>147</v>
      </c>
      <c r="K28" s="10">
        <v>229</v>
      </c>
      <c r="L28" s="10">
        <v>303</v>
      </c>
      <c r="M28" s="10">
        <v>367</v>
      </c>
      <c r="N28" s="10">
        <v>576</v>
      </c>
      <c r="O28" s="10">
        <v>255</v>
      </c>
      <c r="P28" s="10">
        <v>104</v>
      </c>
      <c r="Q28" s="10">
        <v>148</v>
      </c>
      <c r="R28" s="10">
        <v>160</v>
      </c>
      <c r="S28" s="10">
        <v>130</v>
      </c>
      <c r="T28" s="10">
        <v>47</v>
      </c>
      <c r="U28" s="10">
        <v>128</v>
      </c>
      <c r="V28" s="10">
        <v>228</v>
      </c>
      <c r="W28" s="10">
        <v>283</v>
      </c>
      <c r="X28" s="10">
        <v>173</v>
      </c>
      <c r="Y28" s="10">
        <v>187</v>
      </c>
      <c r="Z28" s="10">
        <v>74</v>
      </c>
      <c r="AA28" s="10">
        <v>8</v>
      </c>
      <c r="AB28" s="10">
        <v>426</v>
      </c>
      <c r="AC28" s="10">
        <v>94</v>
      </c>
      <c r="AD28" s="10">
        <v>15</v>
      </c>
      <c r="AE28" s="10">
        <v>42</v>
      </c>
      <c r="AF28" s="10">
        <v>83</v>
      </c>
      <c r="AG28" s="10">
        <v>26</v>
      </c>
      <c r="AH28" s="10">
        <v>5</v>
      </c>
      <c r="AI28" s="10">
        <v>13</v>
      </c>
      <c r="AJ28" s="10">
        <v>4</v>
      </c>
      <c r="AK28" s="10">
        <v>260</v>
      </c>
      <c r="AL28" s="10">
        <v>371</v>
      </c>
      <c r="AM28" s="10">
        <v>39</v>
      </c>
      <c r="AN28" s="10">
        <v>283</v>
      </c>
      <c r="AO28" s="10">
        <v>231</v>
      </c>
      <c r="AP28" s="10">
        <v>1</v>
      </c>
      <c r="AQ28" s="10">
        <v>24</v>
      </c>
      <c r="AR28" s="10">
        <v>19</v>
      </c>
      <c r="AS28" s="10">
        <v>183</v>
      </c>
      <c r="AT28" s="10">
        <v>349</v>
      </c>
      <c r="AU28" s="10">
        <v>197</v>
      </c>
      <c r="AV28" s="10">
        <v>68</v>
      </c>
      <c r="AW28" s="10">
        <v>78</v>
      </c>
      <c r="AX28" s="10">
        <v>78</v>
      </c>
      <c r="AY28" s="8"/>
    </row>
    <row r="29" spans="1:51">
      <c r="A29" s="31"/>
      <c r="B29" s="31"/>
      <c r="C29" s="11" t="s">
        <v>97</v>
      </c>
      <c r="D29" s="11" t="s">
        <v>97</v>
      </c>
      <c r="E29" s="11" t="s">
        <v>97</v>
      </c>
      <c r="F29" s="11" t="s">
        <v>97</v>
      </c>
      <c r="G29" s="11" t="s">
        <v>97</v>
      </c>
      <c r="H29" s="11" t="s">
        <v>97</v>
      </c>
      <c r="I29" s="11" t="s">
        <v>97</v>
      </c>
      <c r="J29" s="11" t="s">
        <v>97</v>
      </c>
      <c r="K29" s="11" t="s">
        <v>97</v>
      </c>
      <c r="L29" s="11" t="s">
        <v>97</v>
      </c>
      <c r="M29" s="11" t="s">
        <v>97</v>
      </c>
      <c r="N29" s="11" t="s">
        <v>97</v>
      </c>
      <c r="O29" s="11" t="s">
        <v>97</v>
      </c>
      <c r="P29" s="11" t="s">
        <v>97</v>
      </c>
      <c r="Q29" s="11" t="s">
        <v>97</v>
      </c>
      <c r="R29" s="11" t="s">
        <v>97</v>
      </c>
      <c r="S29" s="11" t="s">
        <v>97</v>
      </c>
      <c r="T29" s="11" t="s">
        <v>97</v>
      </c>
      <c r="U29" s="11" t="s">
        <v>97</v>
      </c>
      <c r="V29" s="11" t="s">
        <v>97</v>
      </c>
      <c r="W29" s="11" t="s">
        <v>97</v>
      </c>
      <c r="X29" s="11" t="s">
        <v>97</v>
      </c>
      <c r="Y29" s="11" t="s">
        <v>97</v>
      </c>
      <c r="Z29" s="11" t="s">
        <v>97</v>
      </c>
      <c r="AA29" s="11" t="s">
        <v>97</v>
      </c>
      <c r="AB29" s="11" t="s">
        <v>97</v>
      </c>
      <c r="AC29" s="11" t="s">
        <v>97</v>
      </c>
      <c r="AD29" s="11" t="s">
        <v>97</v>
      </c>
      <c r="AE29" s="11" t="s">
        <v>97</v>
      </c>
      <c r="AF29" s="11" t="s">
        <v>97</v>
      </c>
      <c r="AG29" s="11" t="s">
        <v>97</v>
      </c>
      <c r="AH29" s="11" t="s">
        <v>97</v>
      </c>
      <c r="AI29" s="11" t="s">
        <v>97</v>
      </c>
      <c r="AJ29" s="11" t="s">
        <v>97</v>
      </c>
      <c r="AK29" s="11" t="s">
        <v>97</v>
      </c>
      <c r="AL29" s="11" t="s">
        <v>97</v>
      </c>
      <c r="AM29" s="11" t="s">
        <v>97</v>
      </c>
      <c r="AN29" s="11" t="s">
        <v>97</v>
      </c>
      <c r="AO29" s="11" t="s">
        <v>97</v>
      </c>
      <c r="AP29" s="11" t="s">
        <v>97</v>
      </c>
      <c r="AQ29" s="11" t="s">
        <v>97</v>
      </c>
      <c r="AR29" s="11" t="s">
        <v>97</v>
      </c>
      <c r="AS29" s="11" t="s">
        <v>97</v>
      </c>
      <c r="AT29" s="11" t="s">
        <v>97</v>
      </c>
      <c r="AU29" s="11" t="s">
        <v>97</v>
      </c>
      <c r="AV29" s="11" t="s">
        <v>97</v>
      </c>
      <c r="AW29" s="11" t="s">
        <v>97</v>
      </c>
      <c r="AX29" s="11" t="s">
        <v>97</v>
      </c>
      <c r="AY29" s="8"/>
    </row>
    <row r="30" spans="1:51" s="17" customFormat="1" ht="15" customHeight="1" thickBot="1">
      <c r="A30" s="33" t="s">
        <v>113</v>
      </c>
      <c r="B30" s="34"/>
      <c r="C30" s="18">
        <v>3.1423339021162122</v>
      </c>
      <c r="D30" s="18">
        <v>6.7461259513295513</v>
      </c>
      <c r="E30" s="18">
        <v>5.9635552662007996</v>
      </c>
      <c r="F30" s="18">
        <v>6.3122298993939694</v>
      </c>
      <c r="G30" s="18">
        <v>6.1975497529062737</v>
      </c>
      <c r="H30" s="18">
        <v>10.21689636196532</v>
      </c>
      <c r="I30" s="18">
        <v>7.9224289840081683</v>
      </c>
      <c r="J30" s="18">
        <v>8.0825103908366742</v>
      </c>
      <c r="K30" s="18">
        <v>6.4755300877339428</v>
      </c>
      <c r="L30" s="18">
        <v>5.6293861207911258</v>
      </c>
      <c r="M30" s="18">
        <v>5.1149342229138197</v>
      </c>
      <c r="N30" s="18">
        <v>4.0825506189053122</v>
      </c>
      <c r="O30" s="18">
        <v>6.1364784311213523</v>
      </c>
      <c r="P30" s="18">
        <v>9.6093606831756677</v>
      </c>
      <c r="Q30" s="18">
        <v>8.0551556460596636</v>
      </c>
      <c r="R30" s="18">
        <v>7.7471696345025407</v>
      </c>
      <c r="S30" s="18">
        <v>8.5947989887665699</v>
      </c>
      <c r="T30" s="18">
        <v>14.294549978506531</v>
      </c>
      <c r="U30" s="18">
        <v>8.6616913677371095</v>
      </c>
      <c r="V30" s="18">
        <v>6.4897174382633027</v>
      </c>
      <c r="W30" s="18">
        <v>5.824947700457157</v>
      </c>
      <c r="X30" s="18">
        <v>7.4503748365955049</v>
      </c>
      <c r="Y30" s="18">
        <v>7.1660254212499392</v>
      </c>
      <c r="Z30" s="18">
        <v>11.391991381467459</v>
      </c>
      <c r="AA30" s="18" t="s">
        <v>114</v>
      </c>
      <c r="AB30" s="18">
        <v>4.7474428166936358</v>
      </c>
      <c r="AC30" s="18">
        <v>10.10761486249565</v>
      </c>
      <c r="AD30" s="18">
        <v>25.30337311190863</v>
      </c>
      <c r="AE30" s="18">
        <v>15.121521631114961</v>
      </c>
      <c r="AF30" s="18">
        <v>10.756603452910801</v>
      </c>
      <c r="AG30" s="18">
        <v>19.219221081257551</v>
      </c>
      <c r="AH30" s="18" t="s">
        <v>114</v>
      </c>
      <c r="AI30" s="18">
        <v>27.180200893507848</v>
      </c>
      <c r="AJ30" s="18" t="s">
        <v>114</v>
      </c>
      <c r="AK30" s="18">
        <v>6.0771772635972914</v>
      </c>
      <c r="AL30" s="18">
        <v>5.087278942594776</v>
      </c>
      <c r="AM30" s="18">
        <v>15.69236029909219</v>
      </c>
      <c r="AN30" s="18">
        <v>5.824947700457157</v>
      </c>
      <c r="AO30" s="18">
        <v>6.4474322502848107</v>
      </c>
      <c r="AP30" s="18" t="s">
        <v>114</v>
      </c>
      <c r="AQ30" s="18">
        <v>20.00401286676469</v>
      </c>
      <c r="AR30" s="18">
        <v>22.48260702236891</v>
      </c>
      <c r="AS30" s="18">
        <v>7.2439289500434532</v>
      </c>
      <c r="AT30" s="18">
        <v>5.2452111794150564</v>
      </c>
      <c r="AU30" s="18">
        <v>6.9817547124963912</v>
      </c>
      <c r="AV30" s="18">
        <v>11.88398020882051</v>
      </c>
      <c r="AW30" s="18">
        <v>11.09603012535541</v>
      </c>
      <c r="AX30" s="18">
        <v>11.09603012535541</v>
      </c>
      <c r="AY30" s="8"/>
    </row>
    <row r="31" spans="1:51" ht="15.75" customHeight="1" thickTop="1">
      <c r="A31" s="13" t="s">
        <v>315</v>
      </c>
      <c r="B31" s="14"/>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row>
    <row r="32" spans="1:51">
      <c r="A32" s="16" t="s">
        <v>115</v>
      </c>
    </row>
  </sheetData>
  <mergeCells count="21">
    <mergeCell ref="AR3:AX3"/>
    <mergeCell ref="V3:AA3"/>
    <mergeCell ref="AB3:AK3"/>
    <mergeCell ref="AV2:AX2"/>
    <mergeCell ref="A2:C2"/>
    <mergeCell ref="A3:B5"/>
    <mergeCell ref="D3:G3"/>
    <mergeCell ref="H3:L3"/>
    <mergeCell ref="M3:N3"/>
    <mergeCell ref="O3:U3"/>
    <mergeCell ref="AL3:AQ3"/>
    <mergeCell ref="B21:B23"/>
    <mergeCell ref="B24:B26"/>
    <mergeCell ref="B27:B29"/>
    <mergeCell ref="A6:A29"/>
    <mergeCell ref="A30:B30"/>
    <mergeCell ref="B6:B8"/>
    <mergeCell ref="B9:B11"/>
    <mergeCell ref="B12:B14"/>
    <mergeCell ref="B15:B17"/>
    <mergeCell ref="B18:B20"/>
  </mergeCells>
  <hyperlinks>
    <hyperlink ref="A1" location="'TOC'!A1:A1" display="Back to TOC" xr:uid="{00000000-0004-0000-57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AY29"/>
  <sheetViews>
    <sheetView workbookViewId="0">
      <pane xSplit="2" topLeftCell="C1" activePane="topRight" state="frozen"/>
      <selection pane="topRight"/>
    </sheetView>
  </sheetViews>
  <sheetFormatPr baseColWidth="10" defaultColWidth="8.83203125" defaultRowHeight="15"/>
  <cols>
    <col min="1" max="1" width="50" style="19" bestFit="1"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7" t="s">
        <v>316</v>
      </c>
      <c r="B2" s="31"/>
      <c r="C2" s="31"/>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6" t="s">
        <v>29</v>
      </c>
      <c r="AW2" s="31"/>
      <c r="AX2" s="31"/>
      <c r="AY2" s="8"/>
    </row>
    <row r="3" spans="1:51" ht="37" customHeight="1">
      <c r="A3" s="38"/>
      <c r="B3" s="31"/>
      <c r="C3" s="20" t="s">
        <v>30</v>
      </c>
      <c r="D3" s="35" t="s">
        <v>31</v>
      </c>
      <c r="E3" s="31"/>
      <c r="F3" s="31"/>
      <c r="G3" s="31"/>
      <c r="H3" s="35" t="s">
        <v>32</v>
      </c>
      <c r="I3" s="31"/>
      <c r="J3" s="31"/>
      <c r="K3" s="31"/>
      <c r="L3" s="31"/>
      <c r="M3" s="35" t="s">
        <v>33</v>
      </c>
      <c r="N3" s="31"/>
      <c r="O3" s="35" t="s">
        <v>34</v>
      </c>
      <c r="P3" s="31"/>
      <c r="Q3" s="31"/>
      <c r="R3" s="31"/>
      <c r="S3" s="31"/>
      <c r="T3" s="31"/>
      <c r="U3" s="31"/>
      <c r="V3" s="35" t="s">
        <v>35</v>
      </c>
      <c r="W3" s="31"/>
      <c r="X3" s="31"/>
      <c r="Y3" s="31"/>
      <c r="Z3" s="31"/>
      <c r="AA3" s="31"/>
      <c r="AB3" s="35" t="s">
        <v>36</v>
      </c>
      <c r="AC3" s="31"/>
      <c r="AD3" s="31"/>
      <c r="AE3" s="31"/>
      <c r="AF3" s="31"/>
      <c r="AG3" s="31"/>
      <c r="AH3" s="31"/>
      <c r="AI3" s="31"/>
      <c r="AJ3" s="31"/>
      <c r="AK3" s="31"/>
      <c r="AL3" s="35" t="s">
        <v>37</v>
      </c>
      <c r="AM3" s="31"/>
      <c r="AN3" s="31"/>
      <c r="AO3" s="31"/>
      <c r="AP3" s="31"/>
      <c r="AQ3" s="31"/>
      <c r="AR3" s="35" t="s">
        <v>38</v>
      </c>
      <c r="AS3" s="31"/>
      <c r="AT3" s="31"/>
      <c r="AU3" s="31"/>
      <c r="AV3" s="31"/>
      <c r="AW3" s="31"/>
      <c r="AX3" s="31"/>
      <c r="AY3" s="8"/>
    </row>
    <row r="4" spans="1:51" ht="16" customHeight="1">
      <c r="A4" s="31"/>
      <c r="B4" s="31"/>
      <c r="C4" s="21" t="s">
        <v>39</v>
      </c>
      <c r="D4" s="21" t="s">
        <v>39</v>
      </c>
      <c r="E4" s="21" t="s">
        <v>40</v>
      </c>
      <c r="F4" s="21" t="s">
        <v>41</v>
      </c>
      <c r="G4" s="21" t="s">
        <v>42</v>
      </c>
      <c r="H4" s="21" t="s">
        <v>39</v>
      </c>
      <c r="I4" s="21" t="s">
        <v>40</v>
      </c>
      <c r="J4" s="21" t="s">
        <v>41</v>
      </c>
      <c r="K4" s="21" t="s">
        <v>42</v>
      </c>
      <c r="L4" s="21" t="s">
        <v>43</v>
      </c>
      <c r="M4" s="21" t="s">
        <v>39</v>
      </c>
      <c r="N4" s="21" t="s">
        <v>40</v>
      </c>
      <c r="O4" s="21" t="s">
        <v>39</v>
      </c>
      <c r="P4" s="21" t="s">
        <v>40</v>
      </c>
      <c r="Q4" s="21" t="s">
        <v>41</v>
      </c>
      <c r="R4" s="21" t="s">
        <v>42</v>
      </c>
      <c r="S4" s="21" t="s">
        <v>43</v>
      </c>
      <c r="T4" s="21" t="s">
        <v>44</v>
      </c>
      <c r="U4" s="21" t="s">
        <v>45</v>
      </c>
      <c r="V4" s="21" t="s">
        <v>39</v>
      </c>
      <c r="W4" s="21" t="s">
        <v>40</v>
      </c>
      <c r="X4" s="21" t="s">
        <v>41</v>
      </c>
      <c r="Y4" s="21" t="s">
        <v>42</v>
      </c>
      <c r="Z4" s="21" t="s">
        <v>43</v>
      </c>
      <c r="AA4" s="21" t="s">
        <v>44</v>
      </c>
      <c r="AB4" s="21" t="s">
        <v>39</v>
      </c>
      <c r="AC4" s="21" t="s">
        <v>40</v>
      </c>
      <c r="AD4" s="21" t="s">
        <v>41</v>
      </c>
      <c r="AE4" s="21" t="s">
        <v>42</v>
      </c>
      <c r="AF4" s="21" t="s">
        <v>43</v>
      </c>
      <c r="AG4" s="21" t="s">
        <v>44</v>
      </c>
      <c r="AH4" s="21" t="s">
        <v>45</v>
      </c>
      <c r="AI4" s="21" t="s">
        <v>46</v>
      </c>
      <c r="AJ4" s="21" t="s">
        <v>47</v>
      </c>
      <c r="AK4" s="21" t="s">
        <v>48</v>
      </c>
      <c r="AL4" s="21" t="s">
        <v>39</v>
      </c>
      <c r="AM4" s="21" t="s">
        <v>40</v>
      </c>
      <c r="AN4" s="21" t="s">
        <v>41</v>
      </c>
      <c r="AO4" s="21" t="s">
        <v>42</v>
      </c>
      <c r="AP4" s="21" t="s">
        <v>43</v>
      </c>
      <c r="AQ4" s="21" t="s">
        <v>44</v>
      </c>
      <c r="AR4" s="21" t="s">
        <v>39</v>
      </c>
      <c r="AS4" s="21" t="s">
        <v>40</v>
      </c>
      <c r="AT4" s="21" t="s">
        <v>41</v>
      </c>
      <c r="AU4" s="21" t="s">
        <v>42</v>
      </c>
      <c r="AV4" s="21" t="s">
        <v>43</v>
      </c>
      <c r="AW4" s="21" t="s">
        <v>44</v>
      </c>
      <c r="AX4" s="21" t="s">
        <v>45</v>
      </c>
      <c r="AY4" s="8"/>
    </row>
    <row r="5" spans="1:51" ht="34.5" customHeight="1">
      <c r="A5" s="31"/>
      <c r="B5" s="31"/>
      <c r="C5" s="20" t="s">
        <v>49</v>
      </c>
      <c r="D5" s="20" t="s">
        <v>50</v>
      </c>
      <c r="E5" s="20" t="s">
        <v>51</v>
      </c>
      <c r="F5" s="20" t="s">
        <v>52</v>
      </c>
      <c r="G5" s="20" t="s">
        <v>53</v>
      </c>
      <c r="H5" s="20" t="s">
        <v>54</v>
      </c>
      <c r="I5" s="20" t="s">
        <v>55</v>
      </c>
      <c r="J5" s="20" t="s">
        <v>56</v>
      </c>
      <c r="K5" s="20" t="s">
        <v>57</v>
      </c>
      <c r="L5" s="20" t="s">
        <v>58</v>
      </c>
      <c r="M5" s="20" t="s">
        <v>59</v>
      </c>
      <c r="N5" s="20" t="s">
        <v>60</v>
      </c>
      <c r="O5" s="20" t="s">
        <v>61</v>
      </c>
      <c r="P5" s="20" t="s">
        <v>62</v>
      </c>
      <c r="Q5" s="20" t="s">
        <v>63</v>
      </c>
      <c r="R5" s="20" t="s">
        <v>64</v>
      </c>
      <c r="S5" s="20" t="s">
        <v>65</v>
      </c>
      <c r="T5" s="20" t="s">
        <v>66</v>
      </c>
      <c r="U5" s="20" t="s">
        <v>67</v>
      </c>
      <c r="V5" s="20" t="s">
        <v>68</v>
      </c>
      <c r="W5" s="20" t="s">
        <v>69</v>
      </c>
      <c r="X5" s="20" t="s">
        <v>70</v>
      </c>
      <c r="Y5" s="20" t="s">
        <v>71</v>
      </c>
      <c r="Z5" s="20" t="s">
        <v>72</v>
      </c>
      <c r="AA5" s="20" t="s">
        <v>73</v>
      </c>
      <c r="AB5" s="20" t="s">
        <v>74</v>
      </c>
      <c r="AC5" s="20" t="s">
        <v>75</v>
      </c>
      <c r="AD5" s="20" t="s">
        <v>76</v>
      </c>
      <c r="AE5" s="20" t="s">
        <v>77</v>
      </c>
      <c r="AF5" s="20" t="s">
        <v>78</v>
      </c>
      <c r="AG5" s="20" t="s">
        <v>79</v>
      </c>
      <c r="AH5" s="20" t="s">
        <v>80</v>
      </c>
      <c r="AI5" s="20" t="s">
        <v>81</v>
      </c>
      <c r="AJ5" s="20" t="s">
        <v>82</v>
      </c>
      <c r="AK5" s="20" t="s">
        <v>83</v>
      </c>
      <c r="AL5" s="20" t="s">
        <v>84</v>
      </c>
      <c r="AM5" s="20" t="s">
        <v>85</v>
      </c>
      <c r="AN5" s="20" t="s">
        <v>86</v>
      </c>
      <c r="AO5" s="20" t="s">
        <v>87</v>
      </c>
      <c r="AP5" s="20" t="s">
        <v>88</v>
      </c>
      <c r="AQ5" s="20" t="s">
        <v>89</v>
      </c>
      <c r="AR5" s="20" t="s">
        <v>90</v>
      </c>
      <c r="AS5" s="20" t="s">
        <v>91</v>
      </c>
      <c r="AT5" s="20" t="s">
        <v>92</v>
      </c>
      <c r="AU5" s="20" t="s">
        <v>93</v>
      </c>
      <c r="AV5" s="20" t="s">
        <v>94</v>
      </c>
      <c r="AW5" s="20" t="s">
        <v>95</v>
      </c>
      <c r="AX5" s="20" t="s">
        <v>96</v>
      </c>
      <c r="AY5" s="8"/>
    </row>
    <row r="6" spans="1:51">
      <c r="A6" s="32" t="s">
        <v>35</v>
      </c>
      <c r="B6" s="30" t="s">
        <v>68</v>
      </c>
      <c r="C6" s="9">
        <v>0.2245813272011</v>
      </c>
      <c r="D6" s="9">
        <v>0.24411032887440001</v>
      </c>
      <c r="E6" s="9">
        <v>0.225270054173</v>
      </c>
      <c r="F6" s="9">
        <v>0.21831314868480001</v>
      </c>
      <c r="G6" s="9">
        <v>0.2126890583537</v>
      </c>
      <c r="H6" s="9">
        <v>0.13890915716909999</v>
      </c>
      <c r="I6" s="9">
        <v>0.21252586043659999</v>
      </c>
      <c r="J6" s="9">
        <v>0.21487576136</v>
      </c>
      <c r="K6" s="9">
        <v>0.18343716992459999</v>
      </c>
      <c r="L6" s="9">
        <v>0.32035093419740002</v>
      </c>
      <c r="M6" s="9">
        <v>0.16563775996919999</v>
      </c>
      <c r="N6" s="9">
        <v>0.28167233850770002</v>
      </c>
      <c r="O6" s="9">
        <v>0.58762477658229995</v>
      </c>
      <c r="P6" s="9">
        <v>0.2430671106766</v>
      </c>
      <c r="Q6" s="9">
        <v>0.18911036661139999</v>
      </c>
      <c r="R6" s="9">
        <v>0.1090952542942</v>
      </c>
      <c r="S6" s="9">
        <v>0</v>
      </c>
      <c r="T6" s="9">
        <v>0</v>
      </c>
      <c r="U6" s="9">
        <v>0</v>
      </c>
      <c r="V6" s="9">
        <v>1</v>
      </c>
      <c r="W6" s="9">
        <v>0</v>
      </c>
      <c r="X6" s="9">
        <v>0</v>
      </c>
      <c r="Y6" s="9">
        <v>0</v>
      </c>
      <c r="Z6" s="9">
        <v>0</v>
      </c>
      <c r="AA6" s="9">
        <v>0</v>
      </c>
      <c r="AB6" s="9">
        <v>0.29721722985589999</v>
      </c>
      <c r="AC6" s="9">
        <v>0.26776197727189999</v>
      </c>
      <c r="AD6" s="9">
        <v>9.0807939086140002E-2</v>
      </c>
      <c r="AE6" s="9">
        <v>0.51425646524549995</v>
      </c>
      <c r="AF6" s="9">
        <v>0.17062160555459999</v>
      </c>
      <c r="AG6" s="9">
        <v>0.27333877318010003</v>
      </c>
      <c r="AH6" s="9">
        <v>6.9482301173199992E-2</v>
      </c>
      <c r="AI6" s="9">
        <v>7.3807170564310007E-2</v>
      </c>
      <c r="AJ6" s="9">
        <v>0</v>
      </c>
      <c r="AK6" s="9">
        <v>7.993190953781E-2</v>
      </c>
      <c r="AL6" s="9">
        <v>0.22684284890760001</v>
      </c>
      <c r="AM6" s="9">
        <v>0.2872311705776</v>
      </c>
      <c r="AN6" s="9">
        <v>0.1983507341503</v>
      </c>
      <c r="AO6" s="9">
        <v>0.25086426122400002</v>
      </c>
      <c r="AP6" s="9">
        <v>0</v>
      </c>
      <c r="AQ6" s="9">
        <v>0.15085075768209999</v>
      </c>
      <c r="AR6" s="9">
        <v>0.15953159277590001</v>
      </c>
      <c r="AS6" s="9">
        <v>0.20283561560800001</v>
      </c>
      <c r="AT6" s="9">
        <v>0.1598207436736</v>
      </c>
      <c r="AU6" s="9">
        <v>0.24362499228420001</v>
      </c>
      <c r="AV6" s="9">
        <v>0.33086544054799999</v>
      </c>
      <c r="AW6" s="9">
        <v>0.1938216989673</v>
      </c>
      <c r="AX6" s="9">
        <v>0.39609941796800002</v>
      </c>
      <c r="AY6" s="8"/>
    </row>
    <row r="7" spans="1:51">
      <c r="A7" s="31"/>
      <c r="B7" s="31"/>
      <c r="C7" s="10">
        <v>245</v>
      </c>
      <c r="D7" s="10">
        <v>61</v>
      </c>
      <c r="E7" s="10">
        <v>71</v>
      </c>
      <c r="F7" s="10">
        <v>56</v>
      </c>
      <c r="G7" s="10">
        <v>57</v>
      </c>
      <c r="H7" s="10">
        <v>16</v>
      </c>
      <c r="I7" s="10">
        <v>38</v>
      </c>
      <c r="J7" s="10">
        <v>36</v>
      </c>
      <c r="K7" s="10">
        <v>46</v>
      </c>
      <c r="L7" s="10">
        <v>100</v>
      </c>
      <c r="M7" s="10">
        <v>68</v>
      </c>
      <c r="N7" s="10">
        <v>173</v>
      </c>
      <c r="O7" s="10">
        <v>148</v>
      </c>
      <c r="P7" s="10">
        <v>25</v>
      </c>
      <c r="Q7" s="10">
        <v>37</v>
      </c>
      <c r="R7" s="10">
        <v>18</v>
      </c>
      <c r="S7" s="10">
        <v>0</v>
      </c>
      <c r="T7" s="10">
        <v>0</v>
      </c>
      <c r="U7" s="10">
        <v>0</v>
      </c>
      <c r="V7" s="10">
        <v>245</v>
      </c>
      <c r="W7" s="10">
        <v>0</v>
      </c>
      <c r="X7" s="10">
        <v>0</v>
      </c>
      <c r="Y7" s="10">
        <v>0</v>
      </c>
      <c r="Z7" s="10">
        <v>0</v>
      </c>
      <c r="AA7" s="10">
        <v>0</v>
      </c>
      <c r="AB7" s="10">
        <v>154</v>
      </c>
      <c r="AC7" s="10">
        <v>28</v>
      </c>
      <c r="AD7" s="10">
        <v>1</v>
      </c>
      <c r="AE7" s="10">
        <v>18</v>
      </c>
      <c r="AF7" s="10">
        <v>11</v>
      </c>
      <c r="AG7" s="10">
        <v>5</v>
      </c>
      <c r="AH7" s="10">
        <v>1</v>
      </c>
      <c r="AI7" s="10">
        <v>1</v>
      </c>
      <c r="AJ7" s="10">
        <v>0</v>
      </c>
      <c r="AK7" s="10">
        <v>25</v>
      </c>
      <c r="AL7" s="10">
        <v>89</v>
      </c>
      <c r="AM7" s="10">
        <v>14</v>
      </c>
      <c r="AN7" s="10">
        <v>62</v>
      </c>
      <c r="AO7" s="10">
        <v>72</v>
      </c>
      <c r="AP7" s="10">
        <v>0</v>
      </c>
      <c r="AQ7" s="10">
        <v>7</v>
      </c>
      <c r="AR7" s="10">
        <v>5</v>
      </c>
      <c r="AS7" s="10">
        <v>48</v>
      </c>
      <c r="AT7" s="10">
        <v>62</v>
      </c>
      <c r="AU7" s="10">
        <v>51</v>
      </c>
      <c r="AV7" s="10">
        <v>21</v>
      </c>
      <c r="AW7" s="10">
        <v>20</v>
      </c>
      <c r="AX7" s="10">
        <v>38</v>
      </c>
      <c r="AY7" s="8"/>
    </row>
    <row r="8" spans="1:51">
      <c r="A8" s="31"/>
      <c r="B8" s="31"/>
      <c r="C8" s="11" t="s">
        <v>97</v>
      </c>
      <c r="D8" s="11"/>
      <c r="E8" s="11"/>
      <c r="F8" s="11"/>
      <c r="G8" s="11"/>
      <c r="H8" s="11"/>
      <c r="I8" s="11"/>
      <c r="J8" s="11"/>
      <c r="K8" s="11"/>
      <c r="L8" s="12" t="s">
        <v>154</v>
      </c>
      <c r="M8" s="11"/>
      <c r="N8" s="12" t="s">
        <v>119</v>
      </c>
      <c r="O8" s="12" t="s">
        <v>122</v>
      </c>
      <c r="P8" s="12" t="s">
        <v>132</v>
      </c>
      <c r="Q8" s="12" t="s">
        <v>132</v>
      </c>
      <c r="R8" s="12" t="s">
        <v>112</v>
      </c>
      <c r="S8" s="11"/>
      <c r="T8" s="11"/>
      <c r="U8" s="11"/>
      <c r="V8" s="12" t="s">
        <v>124</v>
      </c>
      <c r="W8" s="11"/>
      <c r="X8" s="11"/>
      <c r="Y8" s="11"/>
      <c r="Z8" s="11"/>
      <c r="AA8" s="11"/>
      <c r="AB8" s="12" t="s">
        <v>105</v>
      </c>
      <c r="AC8" s="12" t="s">
        <v>127</v>
      </c>
      <c r="AD8" s="11"/>
      <c r="AE8" s="12" t="s">
        <v>105</v>
      </c>
      <c r="AF8" s="11"/>
      <c r="AG8" s="11"/>
      <c r="AH8" s="11"/>
      <c r="AI8" s="11"/>
      <c r="AJ8" s="11"/>
      <c r="AK8" s="11"/>
      <c r="AL8" s="11"/>
      <c r="AM8" s="11"/>
      <c r="AN8" s="11"/>
      <c r="AO8" s="11"/>
      <c r="AP8" s="11"/>
      <c r="AQ8" s="11"/>
      <c r="AR8" s="11"/>
      <c r="AS8" s="11"/>
      <c r="AT8" s="11"/>
      <c r="AU8" s="11"/>
      <c r="AV8" s="11"/>
      <c r="AW8" s="11"/>
      <c r="AX8" s="12" t="s">
        <v>118</v>
      </c>
      <c r="AY8" s="8"/>
    </row>
    <row r="9" spans="1:51">
      <c r="A9" s="31"/>
      <c r="B9" s="30" t="s">
        <v>69</v>
      </c>
      <c r="C9" s="9">
        <v>0.30539702799980001</v>
      </c>
      <c r="D9" s="9">
        <v>0.31625273940650001</v>
      </c>
      <c r="E9" s="9">
        <v>0.23508786365699999</v>
      </c>
      <c r="F9" s="9">
        <v>0.37635561739689999</v>
      </c>
      <c r="G9" s="9">
        <v>0.299835275465</v>
      </c>
      <c r="H9" s="9">
        <v>0.2634057849143</v>
      </c>
      <c r="I9" s="9">
        <v>0.29098353511379998</v>
      </c>
      <c r="J9" s="9">
        <v>0.36210597531599997</v>
      </c>
      <c r="K9" s="9">
        <v>0.28490256776770001</v>
      </c>
      <c r="L9" s="9">
        <v>0.32121106965730001</v>
      </c>
      <c r="M9" s="9">
        <v>0.29904470974890002</v>
      </c>
      <c r="N9" s="9">
        <v>0.31142935636449998</v>
      </c>
      <c r="O9" s="9">
        <v>0.38513536938550003</v>
      </c>
      <c r="P9" s="9">
        <v>0.54386003259390003</v>
      </c>
      <c r="Q9" s="9">
        <v>0.66059290492120004</v>
      </c>
      <c r="R9" s="9">
        <v>0.21945156699320001</v>
      </c>
      <c r="S9" s="9">
        <v>3.5439780103070001E-2</v>
      </c>
      <c r="T9" s="9">
        <v>6.2733093332920001E-2</v>
      </c>
      <c r="U9" s="9">
        <v>1.9100253236549999E-2</v>
      </c>
      <c r="V9" s="9">
        <v>0</v>
      </c>
      <c r="W9" s="9">
        <v>1</v>
      </c>
      <c r="X9" s="9">
        <v>0</v>
      </c>
      <c r="Y9" s="9">
        <v>0</v>
      </c>
      <c r="Z9" s="9">
        <v>0</v>
      </c>
      <c r="AA9" s="9">
        <v>0</v>
      </c>
      <c r="AB9" s="9">
        <v>0.41893237373820003</v>
      </c>
      <c r="AC9" s="9">
        <v>0.34691493844589999</v>
      </c>
      <c r="AD9" s="9">
        <v>0.1846121287351</v>
      </c>
      <c r="AE9" s="9">
        <v>0.15220837985239999</v>
      </c>
      <c r="AF9" s="9">
        <v>0.35200194096870002</v>
      </c>
      <c r="AG9" s="9">
        <v>0.10548724775</v>
      </c>
      <c r="AH9" s="9">
        <v>0</v>
      </c>
      <c r="AI9" s="9">
        <v>7.4357074186819999E-2</v>
      </c>
      <c r="AJ9" s="9">
        <v>0.77940979216139994</v>
      </c>
      <c r="AK9" s="9">
        <v>0.13818575192300001</v>
      </c>
      <c r="AL9" s="9">
        <v>0.31083357980269999</v>
      </c>
      <c r="AM9" s="9">
        <v>0.13434117904859999</v>
      </c>
      <c r="AN9" s="9">
        <v>0.30570123045199998</v>
      </c>
      <c r="AO9" s="9">
        <v>0.3172366526605</v>
      </c>
      <c r="AP9" s="9">
        <v>0.36409871318089998</v>
      </c>
      <c r="AQ9" s="9">
        <v>0.337383466021</v>
      </c>
      <c r="AR9" s="9">
        <v>0.1191187392638</v>
      </c>
      <c r="AS9" s="9">
        <v>0.3132240485476</v>
      </c>
      <c r="AT9" s="9">
        <v>0.27487616635649997</v>
      </c>
      <c r="AU9" s="9">
        <v>0.38086965623250002</v>
      </c>
      <c r="AV9" s="9">
        <v>0.25569989992449998</v>
      </c>
      <c r="AW9" s="9">
        <v>0.27286601512149999</v>
      </c>
      <c r="AX9" s="9">
        <v>0.33407063708320001</v>
      </c>
      <c r="AY9" s="8"/>
    </row>
    <row r="10" spans="1:51">
      <c r="A10" s="31"/>
      <c r="B10" s="31"/>
      <c r="C10" s="10">
        <v>309</v>
      </c>
      <c r="D10" s="10">
        <v>74</v>
      </c>
      <c r="E10" s="10">
        <v>70</v>
      </c>
      <c r="F10" s="10">
        <v>94</v>
      </c>
      <c r="G10" s="10">
        <v>71</v>
      </c>
      <c r="H10" s="10">
        <v>23</v>
      </c>
      <c r="I10" s="10">
        <v>45</v>
      </c>
      <c r="J10" s="10">
        <v>65</v>
      </c>
      <c r="K10" s="10">
        <v>71</v>
      </c>
      <c r="L10" s="10">
        <v>95</v>
      </c>
      <c r="M10" s="10">
        <v>110</v>
      </c>
      <c r="N10" s="10">
        <v>194</v>
      </c>
      <c r="O10" s="10">
        <v>101</v>
      </c>
      <c r="P10" s="10">
        <v>51</v>
      </c>
      <c r="Q10" s="10">
        <v>85</v>
      </c>
      <c r="R10" s="10">
        <v>34</v>
      </c>
      <c r="S10" s="10">
        <v>5</v>
      </c>
      <c r="T10" s="10">
        <v>4</v>
      </c>
      <c r="U10" s="10">
        <v>3</v>
      </c>
      <c r="V10" s="10">
        <v>0</v>
      </c>
      <c r="W10" s="10">
        <v>309</v>
      </c>
      <c r="X10" s="10">
        <v>0</v>
      </c>
      <c r="Y10" s="10">
        <v>0</v>
      </c>
      <c r="Z10" s="10">
        <v>0</v>
      </c>
      <c r="AA10" s="10">
        <v>0</v>
      </c>
      <c r="AB10" s="10">
        <v>185</v>
      </c>
      <c r="AC10" s="10">
        <v>33</v>
      </c>
      <c r="AD10" s="10">
        <v>5</v>
      </c>
      <c r="AE10" s="10">
        <v>8</v>
      </c>
      <c r="AF10" s="10">
        <v>29</v>
      </c>
      <c r="AG10" s="10">
        <v>6</v>
      </c>
      <c r="AH10" s="10">
        <v>0</v>
      </c>
      <c r="AI10" s="10">
        <v>1</v>
      </c>
      <c r="AJ10" s="10">
        <v>1</v>
      </c>
      <c r="AK10" s="10">
        <v>40</v>
      </c>
      <c r="AL10" s="10">
        <v>124</v>
      </c>
      <c r="AM10" s="10">
        <v>8</v>
      </c>
      <c r="AN10" s="10">
        <v>93</v>
      </c>
      <c r="AO10" s="10">
        <v>72</v>
      </c>
      <c r="AP10" s="10">
        <v>1</v>
      </c>
      <c r="AQ10" s="10">
        <v>10</v>
      </c>
      <c r="AR10" s="10">
        <v>3</v>
      </c>
      <c r="AS10" s="10">
        <v>65</v>
      </c>
      <c r="AT10" s="10">
        <v>91</v>
      </c>
      <c r="AU10" s="10">
        <v>80</v>
      </c>
      <c r="AV10" s="10">
        <v>21</v>
      </c>
      <c r="AW10" s="10">
        <v>25</v>
      </c>
      <c r="AX10" s="10">
        <v>24</v>
      </c>
      <c r="AY10" s="8"/>
    </row>
    <row r="11" spans="1:51">
      <c r="A11" s="31"/>
      <c r="B11" s="31"/>
      <c r="C11" s="11" t="s">
        <v>97</v>
      </c>
      <c r="D11" s="11"/>
      <c r="E11" s="11"/>
      <c r="F11" s="12" t="s">
        <v>106</v>
      </c>
      <c r="G11" s="11"/>
      <c r="H11" s="11"/>
      <c r="I11" s="11"/>
      <c r="J11" s="11"/>
      <c r="K11" s="11"/>
      <c r="L11" s="11"/>
      <c r="M11" s="11"/>
      <c r="N11" s="11"/>
      <c r="O11" s="12" t="s">
        <v>123</v>
      </c>
      <c r="P11" s="12" t="s">
        <v>100</v>
      </c>
      <c r="Q11" s="12" t="s">
        <v>317</v>
      </c>
      <c r="R11" s="12" t="s">
        <v>144</v>
      </c>
      <c r="S11" s="11"/>
      <c r="T11" s="11"/>
      <c r="U11" s="11"/>
      <c r="V11" s="11"/>
      <c r="W11" s="12" t="s">
        <v>318</v>
      </c>
      <c r="X11" s="11"/>
      <c r="Y11" s="11"/>
      <c r="Z11" s="11"/>
      <c r="AA11" s="11"/>
      <c r="AB11" s="12" t="s">
        <v>159</v>
      </c>
      <c r="AC11" s="12" t="s">
        <v>127</v>
      </c>
      <c r="AD11" s="11"/>
      <c r="AE11" s="11"/>
      <c r="AF11" s="12" t="s">
        <v>127</v>
      </c>
      <c r="AG11" s="11"/>
      <c r="AH11" s="11"/>
      <c r="AI11" s="11"/>
      <c r="AJ11" s="12" t="s">
        <v>127</v>
      </c>
      <c r="AK11" s="11"/>
      <c r="AL11" s="11"/>
      <c r="AM11" s="11"/>
      <c r="AN11" s="11"/>
      <c r="AO11" s="11"/>
      <c r="AP11" s="11"/>
      <c r="AQ11" s="11"/>
      <c r="AR11" s="11"/>
      <c r="AS11" s="11"/>
      <c r="AT11" s="11"/>
      <c r="AU11" s="11"/>
      <c r="AV11" s="11"/>
      <c r="AW11" s="11"/>
      <c r="AX11" s="11"/>
      <c r="AY11" s="8"/>
    </row>
    <row r="12" spans="1:51">
      <c r="A12" s="31"/>
      <c r="B12" s="30" t="s">
        <v>70</v>
      </c>
      <c r="C12" s="9">
        <v>0.18770908249480001</v>
      </c>
      <c r="D12" s="9">
        <v>0.19061684932699999</v>
      </c>
      <c r="E12" s="9">
        <v>0.19712104514260001</v>
      </c>
      <c r="F12" s="9">
        <v>0.1618410927028</v>
      </c>
      <c r="G12" s="9">
        <v>0.2010348635342</v>
      </c>
      <c r="H12" s="9">
        <v>0.18834478010870001</v>
      </c>
      <c r="I12" s="9">
        <v>0.19622729824230001</v>
      </c>
      <c r="J12" s="9">
        <v>0.22429143442460001</v>
      </c>
      <c r="K12" s="9">
        <v>0.23424924261140001</v>
      </c>
      <c r="L12" s="9">
        <v>0.121542429684</v>
      </c>
      <c r="M12" s="9">
        <v>0.1991630548559</v>
      </c>
      <c r="N12" s="9">
        <v>0.17648464723730001</v>
      </c>
      <c r="O12" s="9">
        <v>9.5830195286779989E-3</v>
      </c>
      <c r="P12" s="9">
        <v>0.17912077294279999</v>
      </c>
      <c r="Q12" s="9">
        <v>0.1405514200221</v>
      </c>
      <c r="R12" s="9">
        <v>0.47174225660029989</v>
      </c>
      <c r="S12" s="9">
        <v>0.34701040516339998</v>
      </c>
      <c r="T12" s="9">
        <v>0.16972222296280001</v>
      </c>
      <c r="U12" s="9">
        <v>5.055402529993E-2</v>
      </c>
      <c r="V12" s="9">
        <v>0</v>
      </c>
      <c r="W12" s="9">
        <v>0</v>
      </c>
      <c r="X12" s="9">
        <v>1</v>
      </c>
      <c r="Y12" s="9">
        <v>0</v>
      </c>
      <c r="Z12" s="9">
        <v>0</v>
      </c>
      <c r="AA12" s="9">
        <v>0</v>
      </c>
      <c r="AB12" s="9">
        <v>0.11560975814960001</v>
      </c>
      <c r="AC12" s="9">
        <v>0.23580314632310001</v>
      </c>
      <c r="AD12" s="9">
        <v>0.44388333168150002</v>
      </c>
      <c r="AE12" s="9">
        <v>9.1126380995110001E-2</v>
      </c>
      <c r="AF12" s="9">
        <v>0.24122919445429999</v>
      </c>
      <c r="AG12" s="9">
        <v>0.28118019841399999</v>
      </c>
      <c r="AH12" s="9">
        <v>0</v>
      </c>
      <c r="AI12" s="9">
        <v>0.22385238129070001</v>
      </c>
      <c r="AJ12" s="9">
        <v>6.0359970434730001E-2</v>
      </c>
      <c r="AK12" s="9">
        <v>0.25864766340450002</v>
      </c>
      <c r="AL12" s="9">
        <v>0.183021889676</v>
      </c>
      <c r="AM12" s="9">
        <v>0.31662031020050002</v>
      </c>
      <c r="AN12" s="9">
        <v>0.1637777689123</v>
      </c>
      <c r="AO12" s="9">
        <v>0.17716576349179999</v>
      </c>
      <c r="AP12" s="9">
        <v>0</v>
      </c>
      <c r="AQ12" s="9">
        <v>0.38659503563410003</v>
      </c>
      <c r="AR12" s="9">
        <v>0.25982878275769999</v>
      </c>
      <c r="AS12" s="9">
        <v>0.2069517482605</v>
      </c>
      <c r="AT12" s="9">
        <v>0.23857579639420001</v>
      </c>
      <c r="AU12" s="9">
        <v>0.1353769187859</v>
      </c>
      <c r="AV12" s="9">
        <v>0.1752535507147</v>
      </c>
      <c r="AW12" s="9">
        <v>0.1569927775662</v>
      </c>
      <c r="AX12" s="9">
        <v>0.11699423316429999</v>
      </c>
      <c r="AY12" s="8"/>
    </row>
    <row r="13" spans="1:51">
      <c r="A13" s="31"/>
      <c r="B13" s="31"/>
      <c r="C13" s="10">
        <v>196</v>
      </c>
      <c r="D13" s="10">
        <v>45</v>
      </c>
      <c r="E13" s="10">
        <v>51</v>
      </c>
      <c r="F13" s="10">
        <v>50</v>
      </c>
      <c r="G13" s="10">
        <v>50</v>
      </c>
      <c r="H13" s="10">
        <v>17</v>
      </c>
      <c r="I13" s="10">
        <v>38</v>
      </c>
      <c r="J13" s="10">
        <v>30</v>
      </c>
      <c r="K13" s="10">
        <v>57</v>
      </c>
      <c r="L13" s="10">
        <v>47</v>
      </c>
      <c r="M13" s="10">
        <v>81</v>
      </c>
      <c r="N13" s="10">
        <v>112</v>
      </c>
      <c r="O13" s="10">
        <v>3</v>
      </c>
      <c r="P13" s="10">
        <v>22</v>
      </c>
      <c r="Q13" s="10">
        <v>24</v>
      </c>
      <c r="R13" s="10">
        <v>63</v>
      </c>
      <c r="S13" s="10">
        <v>45</v>
      </c>
      <c r="T13" s="10">
        <v>9</v>
      </c>
      <c r="U13" s="10">
        <v>7</v>
      </c>
      <c r="V13" s="10">
        <v>0</v>
      </c>
      <c r="W13" s="10">
        <v>0</v>
      </c>
      <c r="X13" s="10">
        <v>196</v>
      </c>
      <c r="Y13" s="10">
        <v>0</v>
      </c>
      <c r="Z13" s="10">
        <v>0</v>
      </c>
      <c r="AA13" s="10">
        <v>0</v>
      </c>
      <c r="AB13" s="10">
        <v>64</v>
      </c>
      <c r="AC13" s="10">
        <v>24</v>
      </c>
      <c r="AD13" s="10">
        <v>4</v>
      </c>
      <c r="AE13" s="10">
        <v>5</v>
      </c>
      <c r="AF13" s="10">
        <v>20</v>
      </c>
      <c r="AG13" s="10">
        <v>7</v>
      </c>
      <c r="AH13" s="10">
        <v>0</v>
      </c>
      <c r="AI13" s="10">
        <v>3</v>
      </c>
      <c r="AJ13" s="10">
        <v>1</v>
      </c>
      <c r="AK13" s="10">
        <v>65</v>
      </c>
      <c r="AL13" s="10">
        <v>78</v>
      </c>
      <c r="AM13" s="10">
        <v>8</v>
      </c>
      <c r="AN13" s="10">
        <v>58</v>
      </c>
      <c r="AO13" s="10">
        <v>42</v>
      </c>
      <c r="AP13" s="10">
        <v>0</v>
      </c>
      <c r="AQ13" s="10">
        <v>9</v>
      </c>
      <c r="AR13" s="10">
        <v>4</v>
      </c>
      <c r="AS13" s="10">
        <v>41</v>
      </c>
      <c r="AT13" s="10">
        <v>85</v>
      </c>
      <c r="AU13" s="10">
        <v>33</v>
      </c>
      <c r="AV13" s="10">
        <v>8</v>
      </c>
      <c r="AW13" s="10">
        <v>13</v>
      </c>
      <c r="AX13" s="10">
        <v>12</v>
      </c>
      <c r="AY13" s="8"/>
    </row>
    <row r="14" spans="1:51">
      <c r="A14" s="31"/>
      <c r="B14" s="31"/>
      <c r="C14" s="11" t="s">
        <v>97</v>
      </c>
      <c r="D14" s="11"/>
      <c r="E14" s="11"/>
      <c r="F14" s="11"/>
      <c r="G14" s="11"/>
      <c r="H14" s="11"/>
      <c r="I14" s="11"/>
      <c r="J14" s="11"/>
      <c r="K14" s="12" t="s">
        <v>103</v>
      </c>
      <c r="L14" s="11"/>
      <c r="M14" s="11"/>
      <c r="N14" s="11"/>
      <c r="O14" s="11"/>
      <c r="P14" s="12" t="s">
        <v>119</v>
      </c>
      <c r="Q14" s="12" t="s">
        <v>119</v>
      </c>
      <c r="R14" s="12" t="s">
        <v>319</v>
      </c>
      <c r="S14" s="12" t="s">
        <v>320</v>
      </c>
      <c r="T14" s="12" t="s">
        <v>119</v>
      </c>
      <c r="U14" s="11"/>
      <c r="V14" s="11"/>
      <c r="W14" s="11"/>
      <c r="X14" s="12" t="s">
        <v>321</v>
      </c>
      <c r="Y14" s="11"/>
      <c r="Z14" s="11"/>
      <c r="AA14" s="11"/>
      <c r="AB14" s="11"/>
      <c r="AC14" s="11"/>
      <c r="AD14" s="11"/>
      <c r="AE14" s="11"/>
      <c r="AF14" s="11"/>
      <c r="AG14" s="11"/>
      <c r="AH14" s="11"/>
      <c r="AI14" s="11"/>
      <c r="AJ14" s="11"/>
      <c r="AK14" s="12" t="s">
        <v>99</v>
      </c>
      <c r="AL14" s="11"/>
      <c r="AM14" s="11"/>
      <c r="AN14" s="11"/>
      <c r="AO14" s="11"/>
      <c r="AP14" s="11"/>
      <c r="AQ14" s="11"/>
      <c r="AR14" s="11"/>
      <c r="AS14" s="11"/>
      <c r="AT14" s="11"/>
      <c r="AU14" s="11"/>
      <c r="AV14" s="11"/>
      <c r="AW14" s="11"/>
      <c r="AX14" s="11"/>
      <c r="AY14" s="8"/>
    </row>
    <row r="15" spans="1:51">
      <c r="A15" s="31"/>
      <c r="B15" s="30" t="s">
        <v>71</v>
      </c>
      <c r="C15" s="9">
        <v>0.19473536605299999</v>
      </c>
      <c r="D15" s="9">
        <v>0.1985071851455</v>
      </c>
      <c r="E15" s="9">
        <v>0.20883177568649999</v>
      </c>
      <c r="F15" s="9">
        <v>0.18000766899439999</v>
      </c>
      <c r="G15" s="9">
        <v>0.19103599743710001</v>
      </c>
      <c r="H15" s="9">
        <v>0.24529699431470001</v>
      </c>
      <c r="I15" s="9">
        <v>0.19330201709040001</v>
      </c>
      <c r="J15" s="9">
        <v>0.1399310446068</v>
      </c>
      <c r="K15" s="9">
        <v>0.21837827349639999</v>
      </c>
      <c r="L15" s="9">
        <v>0.1910260933864</v>
      </c>
      <c r="M15" s="9">
        <v>0.23261515418119999</v>
      </c>
      <c r="N15" s="9">
        <v>0.1560715156817</v>
      </c>
      <c r="O15" s="9">
        <v>1.373859406745E-2</v>
      </c>
      <c r="P15" s="9">
        <v>3.3952083786670001E-2</v>
      </c>
      <c r="Q15" s="9">
        <v>2.853212463327E-3</v>
      </c>
      <c r="R15" s="9">
        <v>0.15138551241270001</v>
      </c>
      <c r="S15" s="9">
        <v>0.51245882297549994</v>
      </c>
      <c r="T15" s="9">
        <v>0.7038510497417001</v>
      </c>
      <c r="U15" s="9">
        <v>0.47435701526599999</v>
      </c>
      <c r="V15" s="9">
        <v>0</v>
      </c>
      <c r="W15" s="9">
        <v>0</v>
      </c>
      <c r="X15" s="9">
        <v>0</v>
      </c>
      <c r="Y15" s="9">
        <v>1</v>
      </c>
      <c r="Z15" s="9">
        <v>0</v>
      </c>
      <c r="AA15" s="9">
        <v>0</v>
      </c>
      <c r="AB15" s="9">
        <v>0.15320015359270001</v>
      </c>
      <c r="AC15" s="9">
        <v>0.1105570108151</v>
      </c>
      <c r="AD15" s="9">
        <v>0.112371270301</v>
      </c>
      <c r="AE15" s="9">
        <v>0.16280760069540001</v>
      </c>
      <c r="AF15" s="9">
        <v>0.161502485956</v>
      </c>
      <c r="AG15" s="9">
        <v>0.25484757110049999</v>
      </c>
      <c r="AH15" s="9">
        <v>0.1956002387072</v>
      </c>
      <c r="AI15" s="9">
        <v>0.49703294250770003</v>
      </c>
      <c r="AJ15" s="9">
        <v>6.6996448491020003E-2</v>
      </c>
      <c r="AK15" s="9">
        <v>0.30514003111510002</v>
      </c>
      <c r="AL15" s="9">
        <v>0.1867119973645</v>
      </c>
      <c r="AM15" s="9">
        <v>0.22000984785319999</v>
      </c>
      <c r="AN15" s="9">
        <v>0.27064047114750001</v>
      </c>
      <c r="AO15" s="9">
        <v>0.1368828032312</v>
      </c>
      <c r="AP15" s="9">
        <v>0.63590128681910008</v>
      </c>
      <c r="AQ15" s="9">
        <v>7.7636105995799995E-2</v>
      </c>
      <c r="AR15" s="9">
        <v>0.39293291957530002</v>
      </c>
      <c r="AS15" s="9">
        <v>0.18620633129069999</v>
      </c>
      <c r="AT15" s="9">
        <v>0.19507315048900001</v>
      </c>
      <c r="AU15" s="9">
        <v>0.17851054719029999</v>
      </c>
      <c r="AV15" s="9">
        <v>0.1659851169822</v>
      </c>
      <c r="AW15" s="9">
        <v>0.33757456903720001</v>
      </c>
      <c r="AX15" s="9">
        <v>0.1083498161861</v>
      </c>
      <c r="AY15" s="8"/>
    </row>
    <row r="16" spans="1:51">
      <c r="A16" s="31"/>
      <c r="B16" s="31"/>
      <c r="C16" s="10">
        <v>202</v>
      </c>
      <c r="D16" s="10">
        <v>40</v>
      </c>
      <c r="E16" s="10">
        <v>61</v>
      </c>
      <c r="F16" s="10">
        <v>45</v>
      </c>
      <c r="G16" s="10">
        <v>56</v>
      </c>
      <c r="H16" s="10">
        <v>25</v>
      </c>
      <c r="I16" s="10">
        <v>36</v>
      </c>
      <c r="J16" s="10">
        <v>20</v>
      </c>
      <c r="K16" s="10">
        <v>54</v>
      </c>
      <c r="L16" s="10">
        <v>64</v>
      </c>
      <c r="M16" s="10">
        <v>97</v>
      </c>
      <c r="N16" s="10">
        <v>101</v>
      </c>
      <c r="O16" s="10">
        <v>2</v>
      </c>
      <c r="P16" s="10">
        <v>6</v>
      </c>
      <c r="Q16" s="10">
        <v>1</v>
      </c>
      <c r="R16" s="10">
        <v>20</v>
      </c>
      <c r="S16" s="10">
        <v>67</v>
      </c>
      <c r="T16" s="10">
        <v>29</v>
      </c>
      <c r="U16" s="10">
        <v>62</v>
      </c>
      <c r="V16" s="10">
        <v>0</v>
      </c>
      <c r="W16" s="10">
        <v>0</v>
      </c>
      <c r="X16" s="10">
        <v>0</v>
      </c>
      <c r="Y16" s="10">
        <v>202</v>
      </c>
      <c r="Z16" s="10">
        <v>0</v>
      </c>
      <c r="AA16" s="10">
        <v>0</v>
      </c>
      <c r="AB16" s="10">
        <v>52</v>
      </c>
      <c r="AC16" s="10">
        <v>13</v>
      </c>
      <c r="AD16" s="10">
        <v>3</v>
      </c>
      <c r="AE16" s="10">
        <v>9</v>
      </c>
      <c r="AF16" s="10">
        <v>18</v>
      </c>
      <c r="AG16" s="10">
        <v>9</v>
      </c>
      <c r="AH16" s="10">
        <v>2</v>
      </c>
      <c r="AI16" s="10">
        <v>7</v>
      </c>
      <c r="AJ16" s="10">
        <v>1</v>
      </c>
      <c r="AK16" s="10">
        <v>87</v>
      </c>
      <c r="AL16" s="10">
        <v>77</v>
      </c>
      <c r="AM16" s="10">
        <v>10</v>
      </c>
      <c r="AN16" s="10">
        <v>75</v>
      </c>
      <c r="AO16" s="10">
        <v>35</v>
      </c>
      <c r="AP16" s="10">
        <v>1</v>
      </c>
      <c r="AQ16" s="10">
        <v>4</v>
      </c>
      <c r="AR16" s="10">
        <v>6</v>
      </c>
      <c r="AS16" s="10">
        <v>33</v>
      </c>
      <c r="AT16" s="10">
        <v>83</v>
      </c>
      <c r="AU16" s="10">
        <v>34</v>
      </c>
      <c r="AV16" s="10">
        <v>13</v>
      </c>
      <c r="AW16" s="10">
        <v>20</v>
      </c>
      <c r="AX16" s="10">
        <v>13</v>
      </c>
      <c r="AY16" s="8"/>
    </row>
    <row r="17" spans="1:51">
      <c r="A17" s="31"/>
      <c r="B17" s="31"/>
      <c r="C17" s="11" t="s">
        <v>97</v>
      </c>
      <c r="D17" s="11"/>
      <c r="E17" s="11"/>
      <c r="F17" s="11"/>
      <c r="G17" s="11"/>
      <c r="H17" s="11"/>
      <c r="I17" s="11"/>
      <c r="J17" s="11"/>
      <c r="K17" s="11"/>
      <c r="L17" s="11"/>
      <c r="M17" s="12" t="s">
        <v>106</v>
      </c>
      <c r="N17" s="11"/>
      <c r="O17" s="11"/>
      <c r="P17" s="11"/>
      <c r="Q17" s="11"/>
      <c r="R17" s="12" t="s">
        <v>173</v>
      </c>
      <c r="S17" s="12" t="s">
        <v>108</v>
      </c>
      <c r="T17" s="12" t="s">
        <v>108</v>
      </c>
      <c r="U17" s="12" t="s">
        <v>108</v>
      </c>
      <c r="V17" s="11"/>
      <c r="W17" s="11"/>
      <c r="X17" s="11"/>
      <c r="Y17" s="12" t="s">
        <v>322</v>
      </c>
      <c r="Z17" s="11"/>
      <c r="AA17" s="11"/>
      <c r="AB17" s="11"/>
      <c r="AC17" s="11"/>
      <c r="AD17" s="11"/>
      <c r="AE17" s="11"/>
      <c r="AF17" s="11"/>
      <c r="AG17" s="11"/>
      <c r="AH17" s="11"/>
      <c r="AI17" s="12" t="s">
        <v>106</v>
      </c>
      <c r="AJ17" s="11"/>
      <c r="AK17" s="12" t="s">
        <v>98</v>
      </c>
      <c r="AL17" s="11"/>
      <c r="AM17" s="11"/>
      <c r="AN17" s="12" t="s">
        <v>131</v>
      </c>
      <c r="AO17" s="11"/>
      <c r="AP17" s="11"/>
      <c r="AQ17" s="11"/>
      <c r="AR17" s="11"/>
      <c r="AS17" s="11"/>
      <c r="AT17" s="11"/>
      <c r="AU17" s="11"/>
      <c r="AV17" s="11"/>
      <c r="AW17" s="12" t="s">
        <v>141</v>
      </c>
      <c r="AX17" s="11"/>
      <c r="AY17" s="8"/>
    </row>
    <row r="18" spans="1:51">
      <c r="A18" s="31"/>
      <c r="B18" s="30" t="s">
        <v>72</v>
      </c>
      <c r="C18" s="9">
        <v>7.6533160666849995E-2</v>
      </c>
      <c r="D18" s="9">
        <v>4.2879309460409992E-2</v>
      </c>
      <c r="E18" s="9">
        <v>0.1193940380476</v>
      </c>
      <c r="F18" s="9">
        <v>5.1152352249199999E-2</v>
      </c>
      <c r="G18" s="9">
        <v>8.6101321500800007E-2</v>
      </c>
      <c r="H18" s="9">
        <v>0.1512765067604</v>
      </c>
      <c r="I18" s="9">
        <v>9.7809765118960001E-2</v>
      </c>
      <c r="J18" s="9">
        <v>5.8795784292550002E-2</v>
      </c>
      <c r="K18" s="9">
        <v>5.8040988297109998E-2</v>
      </c>
      <c r="L18" s="9">
        <v>4.3237701885330007E-2</v>
      </c>
      <c r="M18" s="9">
        <v>8.997446020644001E-2</v>
      </c>
      <c r="N18" s="9">
        <v>6.5465108641159994E-2</v>
      </c>
      <c r="O18" s="9">
        <v>0</v>
      </c>
      <c r="P18" s="9">
        <v>0</v>
      </c>
      <c r="Q18" s="9">
        <v>0</v>
      </c>
      <c r="R18" s="9">
        <v>1.742724575626E-2</v>
      </c>
      <c r="S18" s="9">
        <v>0.105090991758</v>
      </c>
      <c r="T18" s="9">
        <v>6.3693633962540006E-2</v>
      </c>
      <c r="U18" s="9">
        <v>0.45069461618209999</v>
      </c>
      <c r="V18" s="9">
        <v>0</v>
      </c>
      <c r="W18" s="9">
        <v>0</v>
      </c>
      <c r="X18" s="9">
        <v>0</v>
      </c>
      <c r="Y18" s="9">
        <v>0</v>
      </c>
      <c r="Z18" s="9">
        <v>1</v>
      </c>
      <c r="AA18" s="9">
        <v>0</v>
      </c>
      <c r="AB18" s="9">
        <v>8.1655601673650009E-3</v>
      </c>
      <c r="AC18" s="9">
        <v>3.256842851109E-2</v>
      </c>
      <c r="AD18" s="9">
        <v>0.1683253301963</v>
      </c>
      <c r="AE18" s="9">
        <v>7.9601173211569995E-2</v>
      </c>
      <c r="AF18" s="9">
        <v>6.885152265668E-2</v>
      </c>
      <c r="AG18" s="9">
        <v>8.5146209555329991E-2</v>
      </c>
      <c r="AH18" s="9">
        <v>0.73491746011960002</v>
      </c>
      <c r="AI18" s="9">
        <v>6.3482286105549998E-2</v>
      </c>
      <c r="AJ18" s="9">
        <v>9.3233788912839996E-2</v>
      </c>
      <c r="AK18" s="9">
        <v>0.19444112034710001</v>
      </c>
      <c r="AL18" s="9">
        <v>7.33399448781E-2</v>
      </c>
      <c r="AM18" s="9">
        <v>4.1797492320189998E-2</v>
      </c>
      <c r="AN18" s="9">
        <v>5.8360085219760001E-2</v>
      </c>
      <c r="AO18" s="9">
        <v>0.1150933210415</v>
      </c>
      <c r="AP18" s="9">
        <v>0</v>
      </c>
      <c r="AQ18" s="9">
        <v>2.3180809533770001E-2</v>
      </c>
      <c r="AR18" s="9">
        <v>6.8587965627280006E-2</v>
      </c>
      <c r="AS18" s="9">
        <v>9.0782256293260005E-2</v>
      </c>
      <c r="AT18" s="9">
        <v>0.1271598590585</v>
      </c>
      <c r="AU18" s="9">
        <v>3.9988292314260002E-2</v>
      </c>
      <c r="AV18" s="9">
        <v>6.4503500807150005E-2</v>
      </c>
      <c r="AW18" s="9">
        <v>2.7995168495369999E-2</v>
      </c>
      <c r="AX18" s="9">
        <v>1.2160051587970001E-2</v>
      </c>
      <c r="AY18" s="8"/>
    </row>
    <row r="19" spans="1:51">
      <c r="A19" s="31"/>
      <c r="B19" s="31"/>
      <c r="C19" s="10">
        <v>77</v>
      </c>
      <c r="D19" s="10">
        <v>11</v>
      </c>
      <c r="E19" s="10">
        <v>26</v>
      </c>
      <c r="F19" s="10">
        <v>15</v>
      </c>
      <c r="G19" s="10">
        <v>25</v>
      </c>
      <c r="H19" s="10">
        <v>16</v>
      </c>
      <c r="I19" s="10">
        <v>17</v>
      </c>
      <c r="J19" s="10">
        <v>9</v>
      </c>
      <c r="K19" s="10">
        <v>17</v>
      </c>
      <c r="L19" s="10">
        <v>18</v>
      </c>
      <c r="M19" s="10">
        <v>39</v>
      </c>
      <c r="N19" s="10">
        <v>38</v>
      </c>
      <c r="O19" s="10">
        <v>0</v>
      </c>
      <c r="P19" s="10">
        <v>0</v>
      </c>
      <c r="Q19" s="10">
        <v>0</v>
      </c>
      <c r="R19" s="10">
        <v>1</v>
      </c>
      <c r="S19" s="10">
        <v>13</v>
      </c>
      <c r="T19" s="10">
        <v>5</v>
      </c>
      <c r="U19" s="10">
        <v>55</v>
      </c>
      <c r="V19" s="10">
        <v>0</v>
      </c>
      <c r="W19" s="10">
        <v>0</v>
      </c>
      <c r="X19" s="10">
        <v>0</v>
      </c>
      <c r="Y19" s="10">
        <v>0</v>
      </c>
      <c r="Z19" s="10">
        <v>77</v>
      </c>
      <c r="AA19" s="10">
        <v>0</v>
      </c>
      <c r="AB19" s="10">
        <v>5</v>
      </c>
      <c r="AC19" s="10">
        <v>4</v>
      </c>
      <c r="AD19" s="10">
        <v>3</v>
      </c>
      <c r="AE19" s="10">
        <v>4</v>
      </c>
      <c r="AF19" s="10">
        <v>9</v>
      </c>
      <c r="AG19" s="10">
        <v>1</v>
      </c>
      <c r="AH19" s="10">
        <v>2</v>
      </c>
      <c r="AI19" s="10">
        <v>1</v>
      </c>
      <c r="AJ19" s="10">
        <v>1</v>
      </c>
      <c r="AK19" s="10">
        <v>47</v>
      </c>
      <c r="AL19" s="10">
        <v>31</v>
      </c>
      <c r="AM19" s="10">
        <v>3</v>
      </c>
      <c r="AN19" s="10">
        <v>18</v>
      </c>
      <c r="AO19" s="10">
        <v>24</v>
      </c>
      <c r="AP19" s="10">
        <v>0</v>
      </c>
      <c r="AQ19" s="10">
        <v>1</v>
      </c>
      <c r="AR19" s="10">
        <v>2</v>
      </c>
      <c r="AS19" s="10">
        <v>9</v>
      </c>
      <c r="AT19" s="10">
        <v>44</v>
      </c>
      <c r="AU19" s="10">
        <v>11</v>
      </c>
      <c r="AV19" s="10">
        <v>3</v>
      </c>
      <c r="AW19" s="10">
        <v>5</v>
      </c>
      <c r="AX19" s="10">
        <v>3</v>
      </c>
      <c r="AY19" s="8"/>
    </row>
    <row r="20" spans="1:51">
      <c r="A20" s="31"/>
      <c r="B20" s="31"/>
      <c r="C20" s="11" t="s">
        <v>97</v>
      </c>
      <c r="D20" s="11"/>
      <c r="E20" s="11"/>
      <c r="F20" s="11"/>
      <c r="G20" s="11"/>
      <c r="H20" s="12" t="s">
        <v>103</v>
      </c>
      <c r="I20" s="11"/>
      <c r="J20" s="11"/>
      <c r="K20" s="11"/>
      <c r="L20" s="11"/>
      <c r="M20" s="11"/>
      <c r="N20" s="11"/>
      <c r="O20" s="11"/>
      <c r="P20" s="11"/>
      <c r="Q20" s="11"/>
      <c r="R20" s="11"/>
      <c r="S20" s="12" t="s">
        <v>168</v>
      </c>
      <c r="T20" s="12" t="s">
        <v>99</v>
      </c>
      <c r="U20" s="12" t="s">
        <v>307</v>
      </c>
      <c r="V20" s="11"/>
      <c r="W20" s="11"/>
      <c r="X20" s="11"/>
      <c r="Y20" s="11"/>
      <c r="Z20" s="12" t="s">
        <v>176</v>
      </c>
      <c r="AA20" s="11"/>
      <c r="AB20" s="11"/>
      <c r="AC20" s="11"/>
      <c r="AD20" s="12" t="s">
        <v>119</v>
      </c>
      <c r="AE20" s="12" t="s">
        <v>99</v>
      </c>
      <c r="AF20" s="12" t="s">
        <v>99</v>
      </c>
      <c r="AG20" s="11"/>
      <c r="AH20" s="12" t="s">
        <v>143</v>
      </c>
      <c r="AI20" s="11"/>
      <c r="AJ20" s="11"/>
      <c r="AK20" s="12" t="s">
        <v>153</v>
      </c>
      <c r="AL20" s="11"/>
      <c r="AM20" s="11"/>
      <c r="AN20" s="11"/>
      <c r="AO20" s="11"/>
      <c r="AP20" s="11"/>
      <c r="AQ20" s="11"/>
      <c r="AR20" s="11"/>
      <c r="AS20" s="12" t="s">
        <v>141</v>
      </c>
      <c r="AT20" s="12" t="s">
        <v>323</v>
      </c>
      <c r="AU20" s="11"/>
      <c r="AV20" s="11"/>
      <c r="AW20" s="11"/>
      <c r="AX20" s="11"/>
      <c r="AY20" s="8"/>
    </row>
    <row r="21" spans="1:51">
      <c r="A21" s="31"/>
      <c r="B21" s="30" t="s">
        <v>73</v>
      </c>
      <c r="C21" s="9">
        <v>1.104403558446E-2</v>
      </c>
      <c r="D21" s="9">
        <v>7.6335877862599997E-3</v>
      </c>
      <c r="E21" s="9">
        <v>1.429522329328E-2</v>
      </c>
      <c r="F21" s="9">
        <v>1.2330119971930001E-2</v>
      </c>
      <c r="G21" s="9">
        <v>9.3034837091769997E-3</v>
      </c>
      <c r="H21" s="9">
        <v>1.276677673277E-2</v>
      </c>
      <c r="I21" s="9">
        <v>9.1515239979690008E-3</v>
      </c>
      <c r="J21" s="9">
        <v>0</v>
      </c>
      <c r="K21" s="9">
        <v>2.0991757902759998E-2</v>
      </c>
      <c r="L21" s="9">
        <v>2.6317711894899998E-3</v>
      </c>
      <c r="M21" s="9">
        <v>1.356486103843E-2</v>
      </c>
      <c r="N21" s="9">
        <v>8.8770335675609994E-3</v>
      </c>
      <c r="O21" s="9">
        <v>3.9182404360339996E-3</v>
      </c>
      <c r="P21" s="9">
        <v>0</v>
      </c>
      <c r="Q21" s="9">
        <v>6.8920959818989996E-3</v>
      </c>
      <c r="R21" s="9">
        <v>3.089816394343E-2</v>
      </c>
      <c r="S21" s="9">
        <v>0</v>
      </c>
      <c r="T21" s="9">
        <v>0</v>
      </c>
      <c r="U21" s="9">
        <v>5.2940900153769996E-3</v>
      </c>
      <c r="V21" s="9">
        <v>0</v>
      </c>
      <c r="W21" s="9">
        <v>0</v>
      </c>
      <c r="X21" s="9">
        <v>0</v>
      </c>
      <c r="Y21" s="9">
        <v>0</v>
      </c>
      <c r="Z21" s="9">
        <v>0</v>
      </c>
      <c r="AA21" s="9">
        <v>1</v>
      </c>
      <c r="AB21" s="9">
        <v>6.8749244963260004E-3</v>
      </c>
      <c r="AC21" s="9">
        <v>6.3944986327840007E-3</v>
      </c>
      <c r="AD21" s="9">
        <v>0</v>
      </c>
      <c r="AE21" s="9">
        <v>0</v>
      </c>
      <c r="AF21" s="9">
        <v>5.7932504097130003E-3</v>
      </c>
      <c r="AG21" s="9">
        <v>0</v>
      </c>
      <c r="AH21" s="9">
        <v>0</v>
      </c>
      <c r="AI21" s="9">
        <v>6.7468145344880007E-2</v>
      </c>
      <c r="AJ21" s="9">
        <v>0</v>
      </c>
      <c r="AK21" s="9">
        <v>2.3653523672409998E-2</v>
      </c>
      <c r="AL21" s="9">
        <v>1.9249739371039999E-2</v>
      </c>
      <c r="AM21" s="9">
        <v>0</v>
      </c>
      <c r="AN21" s="9">
        <v>3.1697101181540001E-3</v>
      </c>
      <c r="AO21" s="9">
        <v>2.7571983509649999E-3</v>
      </c>
      <c r="AP21" s="9">
        <v>0</v>
      </c>
      <c r="AQ21" s="9">
        <v>2.435382513322E-2</v>
      </c>
      <c r="AR21" s="9">
        <v>0</v>
      </c>
      <c r="AS21" s="9">
        <v>0</v>
      </c>
      <c r="AT21" s="9">
        <v>4.4942840281690004E-3</v>
      </c>
      <c r="AU21" s="9">
        <v>2.1629593192919998E-2</v>
      </c>
      <c r="AV21" s="9">
        <v>7.6924910234820003E-3</v>
      </c>
      <c r="AW21" s="9">
        <v>1.074977081245E-2</v>
      </c>
      <c r="AX21" s="9">
        <v>3.2325844010479998E-2</v>
      </c>
      <c r="AY21" s="8"/>
    </row>
    <row r="22" spans="1:51">
      <c r="A22" s="31"/>
      <c r="B22" s="31"/>
      <c r="C22" s="10">
        <v>11</v>
      </c>
      <c r="D22" s="10">
        <v>2</v>
      </c>
      <c r="E22" s="10">
        <v>3</v>
      </c>
      <c r="F22" s="10">
        <v>3</v>
      </c>
      <c r="G22" s="10">
        <v>3</v>
      </c>
      <c r="H22" s="10">
        <v>2</v>
      </c>
      <c r="I22" s="10">
        <v>2</v>
      </c>
      <c r="J22" s="10">
        <v>0</v>
      </c>
      <c r="K22" s="10">
        <v>3</v>
      </c>
      <c r="L22" s="10">
        <v>1</v>
      </c>
      <c r="M22" s="10">
        <v>6</v>
      </c>
      <c r="N22" s="10">
        <v>5</v>
      </c>
      <c r="O22" s="10">
        <v>1</v>
      </c>
      <c r="P22" s="10">
        <v>0</v>
      </c>
      <c r="Q22" s="10">
        <v>1</v>
      </c>
      <c r="R22" s="10">
        <v>5</v>
      </c>
      <c r="S22" s="10">
        <v>0</v>
      </c>
      <c r="T22" s="10">
        <v>0</v>
      </c>
      <c r="U22" s="10">
        <v>1</v>
      </c>
      <c r="V22" s="10">
        <v>0</v>
      </c>
      <c r="W22" s="10">
        <v>0</v>
      </c>
      <c r="X22" s="10">
        <v>0</v>
      </c>
      <c r="Y22" s="10">
        <v>0</v>
      </c>
      <c r="Z22" s="10">
        <v>0</v>
      </c>
      <c r="AA22" s="10">
        <v>11</v>
      </c>
      <c r="AB22" s="10">
        <v>3</v>
      </c>
      <c r="AC22" s="10">
        <v>1</v>
      </c>
      <c r="AD22" s="10">
        <v>0</v>
      </c>
      <c r="AE22" s="10">
        <v>0</v>
      </c>
      <c r="AF22" s="10">
        <v>1</v>
      </c>
      <c r="AG22" s="10">
        <v>0</v>
      </c>
      <c r="AH22" s="10">
        <v>0</v>
      </c>
      <c r="AI22" s="10">
        <v>1</v>
      </c>
      <c r="AJ22" s="10">
        <v>0</v>
      </c>
      <c r="AK22" s="10">
        <v>5</v>
      </c>
      <c r="AL22" s="10">
        <v>7</v>
      </c>
      <c r="AM22" s="10">
        <v>0</v>
      </c>
      <c r="AN22" s="10">
        <v>1</v>
      </c>
      <c r="AO22" s="10">
        <v>1</v>
      </c>
      <c r="AP22" s="10">
        <v>0</v>
      </c>
      <c r="AQ22" s="10">
        <v>1</v>
      </c>
      <c r="AR22" s="10">
        <v>0</v>
      </c>
      <c r="AS22" s="10">
        <v>0</v>
      </c>
      <c r="AT22" s="10">
        <v>2</v>
      </c>
      <c r="AU22" s="10">
        <v>5</v>
      </c>
      <c r="AV22" s="10">
        <v>1</v>
      </c>
      <c r="AW22" s="10">
        <v>1</v>
      </c>
      <c r="AX22" s="10">
        <v>2</v>
      </c>
      <c r="AY22" s="8"/>
    </row>
    <row r="23" spans="1:51">
      <c r="A23" s="31"/>
      <c r="B23" s="31"/>
      <c r="C23" s="11" t="s">
        <v>97</v>
      </c>
      <c r="D23" s="11"/>
      <c r="E23" s="11"/>
      <c r="F23" s="11"/>
      <c r="G23" s="11"/>
      <c r="H23" s="11"/>
      <c r="I23" s="11"/>
      <c r="J23" s="11"/>
      <c r="K23" s="11"/>
      <c r="L23" s="11"/>
      <c r="M23" s="11"/>
      <c r="N23" s="11"/>
      <c r="O23" s="11"/>
      <c r="P23" s="11"/>
      <c r="Q23" s="11"/>
      <c r="R23" s="11"/>
      <c r="S23" s="11"/>
      <c r="T23" s="11"/>
      <c r="U23" s="11"/>
      <c r="V23" s="11"/>
      <c r="W23" s="11"/>
      <c r="X23" s="11"/>
      <c r="Y23" s="11"/>
      <c r="Z23" s="11"/>
      <c r="AA23" s="12" t="s">
        <v>324</v>
      </c>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8"/>
    </row>
    <row r="24" spans="1:51">
      <c r="A24" s="31"/>
      <c r="B24" s="30" t="s">
        <v>30</v>
      </c>
      <c r="C24" s="9">
        <v>1</v>
      </c>
      <c r="D24" s="9">
        <v>1</v>
      </c>
      <c r="E24" s="9">
        <v>1</v>
      </c>
      <c r="F24" s="9">
        <v>1</v>
      </c>
      <c r="G24" s="9">
        <v>1</v>
      </c>
      <c r="H24" s="9">
        <v>1</v>
      </c>
      <c r="I24" s="9">
        <v>1</v>
      </c>
      <c r="J24" s="9">
        <v>1</v>
      </c>
      <c r="K24" s="9">
        <v>1</v>
      </c>
      <c r="L24" s="9">
        <v>1</v>
      </c>
      <c r="M24" s="9">
        <v>1</v>
      </c>
      <c r="N24" s="9">
        <v>1</v>
      </c>
      <c r="O24" s="9">
        <v>1</v>
      </c>
      <c r="P24" s="9">
        <v>1</v>
      </c>
      <c r="Q24" s="9">
        <v>1</v>
      </c>
      <c r="R24" s="9">
        <v>1</v>
      </c>
      <c r="S24" s="9">
        <v>1</v>
      </c>
      <c r="T24" s="9">
        <v>1</v>
      </c>
      <c r="U24" s="9">
        <v>1</v>
      </c>
      <c r="V24" s="9">
        <v>1</v>
      </c>
      <c r="W24" s="9">
        <v>1</v>
      </c>
      <c r="X24" s="9">
        <v>1</v>
      </c>
      <c r="Y24" s="9">
        <v>1</v>
      </c>
      <c r="Z24" s="9">
        <v>1</v>
      </c>
      <c r="AA24" s="9">
        <v>1</v>
      </c>
      <c r="AB24" s="9">
        <v>1</v>
      </c>
      <c r="AC24" s="9">
        <v>1</v>
      </c>
      <c r="AD24" s="9">
        <v>1</v>
      </c>
      <c r="AE24" s="9">
        <v>1</v>
      </c>
      <c r="AF24" s="9">
        <v>1</v>
      </c>
      <c r="AG24" s="9">
        <v>1</v>
      </c>
      <c r="AH24" s="9">
        <v>1</v>
      </c>
      <c r="AI24" s="9">
        <v>1</v>
      </c>
      <c r="AJ24" s="9">
        <v>1</v>
      </c>
      <c r="AK24" s="9">
        <v>1</v>
      </c>
      <c r="AL24" s="9">
        <v>1</v>
      </c>
      <c r="AM24" s="9">
        <v>1</v>
      </c>
      <c r="AN24" s="9">
        <v>1</v>
      </c>
      <c r="AO24" s="9">
        <v>1</v>
      </c>
      <c r="AP24" s="9">
        <v>1</v>
      </c>
      <c r="AQ24" s="9">
        <v>1</v>
      </c>
      <c r="AR24" s="9">
        <v>1</v>
      </c>
      <c r="AS24" s="9">
        <v>1</v>
      </c>
      <c r="AT24" s="9">
        <v>1</v>
      </c>
      <c r="AU24" s="9">
        <v>1</v>
      </c>
      <c r="AV24" s="9">
        <v>1</v>
      </c>
      <c r="AW24" s="9">
        <v>1</v>
      </c>
      <c r="AX24" s="9">
        <v>1</v>
      </c>
      <c r="AY24" s="8"/>
    </row>
    <row r="25" spans="1:51">
      <c r="A25" s="31"/>
      <c r="B25" s="31"/>
      <c r="C25" s="10">
        <v>1040</v>
      </c>
      <c r="D25" s="10">
        <v>233</v>
      </c>
      <c r="E25" s="10">
        <v>282</v>
      </c>
      <c r="F25" s="10">
        <v>263</v>
      </c>
      <c r="G25" s="10">
        <v>262</v>
      </c>
      <c r="H25" s="10">
        <v>99</v>
      </c>
      <c r="I25" s="10">
        <v>176</v>
      </c>
      <c r="J25" s="10">
        <v>160</v>
      </c>
      <c r="K25" s="10">
        <v>248</v>
      </c>
      <c r="L25" s="10">
        <v>325</v>
      </c>
      <c r="M25" s="10">
        <v>401</v>
      </c>
      <c r="N25" s="10">
        <v>623</v>
      </c>
      <c r="O25" s="10">
        <v>255</v>
      </c>
      <c r="P25" s="10">
        <v>104</v>
      </c>
      <c r="Q25" s="10">
        <v>148</v>
      </c>
      <c r="R25" s="10">
        <v>141</v>
      </c>
      <c r="S25" s="10">
        <v>130</v>
      </c>
      <c r="T25" s="10">
        <v>47</v>
      </c>
      <c r="U25" s="10">
        <v>128</v>
      </c>
      <c r="V25" s="10">
        <v>245</v>
      </c>
      <c r="W25" s="10">
        <v>309</v>
      </c>
      <c r="X25" s="10">
        <v>196</v>
      </c>
      <c r="Y25" s="10">
        <v>202</v>
      </c>
      <c r="Z25" s="10">
        <v>77</v>
      </c>
      <c r="AA25" s="10">
        <v>11</v>
      </c>
      <c r="AB25" s="10">
        <v>463</v>
      </c>
      <c r="AC25" s="10">
        <v>103</v>
      </c>
      <c r="AD25" s="10">
        <v>16</v>
      </c>
      <c r="AE25" s="10">
        <v>44</v>
      </c>
      <c r="AF25" s="10">
        <v>88</v>
      </c>
      <c r="AG25" s="10">
        <v>28</v>
      </c>
      <c r="AH25" s="10">
        <v>5</v>
      </c>
      <c r="AI25" s="10">
        <v>14</v>
      </c>
      <c r="AJ25" s="10">
        <v>4</v>
      </c>
      <c r="AK25" s="10">
        <v>269</v>
      </c>
      <c r="AL25" s="10">
        <v>406</v>
      </c>
      <c r="AM25" s="10">
        <v>43</v>
      </c>
      <c r="AN25" s="10">
        <v>307</v>
      </c>
      <c r="AO25" s="10">
        <v>246</v>
      </c>
      <c r="AP25" s="10">
        <v>2</v>
      </c>
      <c r="AQ25" s="10">
        <v>32</v>
      </c>
      <c r="AR25" s="10">
        <v>20</v>
      </c>
      <c r="AS25" s="10">
        <v>196</v>
      </c>
      <c r="AT25" s="10">
        <v>367</v>
      </c>
      <c r="AU25" s="10">
        <v>214</v>
      </c>
      <c r="AV25" s="10">
        <v>67</v>
      </c>
      <c r="AW25" s="10">
        <v>84</v>
      </c>
      <c r="AX25" s="10">
        <v>92</v>
      </c>
      <c r="AY25" s="8"/>
    </row>
    <row r="26" spans="1:51">
      <c r="A26" s="31"/>
      <c r="B26" s="31"/>
      <c r="C26" s="11" t="s">
        <v>97</v>
      </c>
      <c r="D26" s="11" t="s">
        <v>97</v>
      </c>
      <c r="E26" s="11" t="s">
        <v>97</v>
      </c>
      <c r="F26" s="11" t="s">
        <v>97</v>
      </c>
      <c r="G26" s="11" t="s">
        <v>97</v>
      </c>
      <c r="H26" s="11" t="s">
        <v>97</v>
      </c>
      <c r="I26" s="11" t="s">
        <v>97</v>
      </c>
      <c r="J26" s="11" t="s">
        <v>97</v>
      </c>
      <c r="K26" s="11" t="s">
        <v>97</v>
      </c>
      <c r="L26" s="11" t="s">
        <v>97</v>
      </c>
      <c r="M26" s="11" t="s">
        <v>97</v>
      </c>
      <c r="N26" s="11" t="s">
        <v>97</v>
      </c>
      <c r="O26" s="11" t="s">
        <v>97</v>
      </c>
      <c r="P26" s="11" t="s">
        <v>97</v>
      </c>
      <c r="Q26" s="11" t="s">
        <v>97</v>
      </c>
      <c r="R26" s="11" t="s">
        <v>97</v>
      </c>
      <c r="S26" s="11" t="s">
        <v>97</v>
      </c>
      <c r="T26" s="11" t="s">
        <v>97</v>
      </c>
      <c r="U26" s="11" t="s">
        <v>97</v>
      </c>
      <c r="V26" s="11" t="s">
        <v>97</v>
      </c>
      <c r="W26" s="11" t="s">
        <v>97</v>
      </c>
      <c r="X26" s="11" t="s">
        <v>97</v>
      </c>
      <c r="Y26" s="11" t="s">
        <v>97</v>
      </c>
      <c r="Z26" s="11" t="s">
        <v>97</v>
      </c>
      <c r="AA26" s="11" t="s">
        <v>97</v>
      </c>
      <c r="AB26" s="11" t="s">
        <v>97</v>
      </c>
      <c r="AC26" s="11" t="s">
        <v>97</v>
      </c>
      <c r="AD26" s="11" t="s">
        <v>97</v>
      </c>
      <c r="AE26" s="11" t="s">
        <v>97</v>
      </c>
      <c r="AF26" s="11" t="s">
        <v>97</v>
      </c>
      <c r="AG26" s="11" t="s">
        <v>97</v>
      </c>
      <c r="AH26" s="11" t="s">
        <v>97</v>
      </c>
      <c r="AI26" s="11" t="s">
        <v>97</v>
      </c>
      <c r="AJ26" s="11" t="s">
        <v>97</v>
      </c>
      <c r="AK26" s="11" t="s">
        <v>97</v>
      </c>
      <c r="AL26" s="11" t="s">
        <v>97</v>
      </c>
      <c r="AM26" s="11" t="s">
        <v>97</v>
      </c>
      <c r="AN26" s="11" t="s">
        <v>97</v>
      </c>
      <c r="AO26" s="11" t="s">
        <v>97</v>
      </c>
      <c r="AP26" s="11" t="s">
        <v>97</v>
      </c>
      <c r="AQ26" s="11" t="s">
        <v>97</v>
      </c>
      <c r="AR26" s="11" t="s">
        <v>97</v>
      </c>
      <c r="AS26" s="11" t="s">
        <v>97</v>
      </c>
      <c r="AT26" s="11" t="s">
        <v>97</v>
      </c>
      <c r="AU26" s="11" t="s">
        <v>97</v>
      </c>
      <c r="AV26" s="11" t="s">
        <v>97</v>
      </c>
      <c r="AW26" s="11" t="s">
        <v>97</v>
      </c>
      <c r="AX26" s="11" t="s">
        <v>97</v>
      </c>
      <c r="AY26" s="8"/>
    </row>
    <row r="27" spans="1:51" s="17" customFormat="1" ht="15" customHeight="1" thickBot="1">
      <c r="A27" s="33" t="s">
        <v>113</v>
      </c>
      <c r="B27" s="34"/>
      <c r="C27" s="18">
        <v>3.0377983590249422</v>
      </c>
      <c r="D27" s="18">
        <v>6.4196969498965419</v>
      </c>
      <c r="E27" s="18">
        <v>5.8352684276067572</v>
      </c>
      <c r="F27" s="18">
        <v>6.0424111031922507</v>
      </c>
      <c r="G27" s="18">
        <v>6.0539334582037272</v>
      </c>
      <c r="H27" s="18">
        <v>9.8490488379644887</v>
      </c>
      <c r="I27" s="18">
        <v>7.3865970193356851</v>
      </c>
      <c r="J27" s="18">
        <v>7.7471696345025407</v>
      </c>
      <c r="K27" s="18">
        <v>6.222493840728113</v>
      </c>
      <c r="L27" s="18">
        <v>5.4354747962215839</v>
      </c>
      <c r="M27" s="18">
        <v>4.8932338983646204</v>
      </c>
      <c r="N27" s="18">
        <v>3.9254729579127079</v>
      </c>
      <c r="O27" s="18">
        <v>6.1364784311213523</v>
      </c>
      <c r="P27" s="18">
        <v>9.6093606831756677</v>
      </c>
      <c r="Q27" s="18">
        <v>8.0551556460596636</v>
      </c>
      <c r="R27" s="18">
        <v>8.2527036730627596</v>
      </c>
      <c r="S27" s="18">
        <v>8.5947989887665699</v>
      </c>
      <c r="T27" s="18">
        <v>14.294549978506531</v>
      </c>
      <c r="U27" s="18">
        <v>8.6616913677371095</v>
      </c>
      <c r="V27" s="18">
        <v>6.2604810887355651</v>
      </c>
      <c r="W27" s="18">
        <v>5.5744528160663549</v>
      </c>
      <c r="X27" s="18">
        <v>6.9995449849081854</v>
      </c>
      <c r="Y27" s="18">
        <v>6.8947939404235417</v>
      </c>
      <c r="Z27" s="18">
        <v>11.167853563147579</v>
      </c>
      <c r="AA27" s="18">
        <v>29.548013274685111</v>
      </c>
      <c r="AB27" s="18">
        <v>4.5537448017299882</v>
      </c>
      <c r="AC27" s="18">
        <v>9.6558986084942156</v>
      </c>
      <c r="AD27" s="18">
        <v>24.499877499612079</v>
      </c>
      <c r="AE27" s="18">
        <v>14.77384412118392</v>
      </c>
      <c r="AF27" s="18">
        <v>10.446532138611969</v>
      </c>
      <c r="AG27" s="18">
        <v>18.520092494258339</v>
      </c>
      <c r="AH27" s="18" t="s">
        <v>114</v>
      </c>
      <c r="AI27" s="18">
        <v>26.191488210155281</v>
      </c>
      <c r="AJ27" s="18" t="s">
        <v>114</v>
      </c>
      <c r="AK27" s="18">
        <v>5.9746316506792994</v>
      </c>
      <c r="AL27" s="18">
        <v>4.8630016978182766</v>
      </c>
      <c r="AM27" s="18">
        <v>14.944650662952659</v>
      </c>
      <c r="AN27" s="18">
        <v>5.5925848949140136</v>
      </c>
      <c r="AO27" s="18">
        <v>6.2477414929465978</v>
      </c>
      <c r="AP27" s="18" t="s">
        <v>114</v>
      </c>
      <c r="AQ27" s="18">
        <v>17.323937122159371</v>
      </c>
      <c r="AR27" s="18">
        <v>21.91332739368012</v>
      </c>
      <c r="AS27" s="18">
        <v>6.9995449849081854</v>
      </c>
      <c r="AT27" s="18">
        <v>5.1149342229138197</v>
      </c>
      <c r="AU27" s="18">
        <v>6.6986664285501716</v>
      </c>
      <c r="AV27" s="18">
        <v>11.972342146522839</v>
      </c>
      <c r="AW27" s="18">
        <v>10.6923807865541</v>
      </c>
      <c r="AX27" s="18">
        <v>10.21689636196532</v>
      </c>
      <c r="AY27" s="8"/>
    </row>
    <row r="28" spans="1:51" ht="15.75" customHeight="1" thickTop="1">
      <c r="A28" s="13" t="s">
        <v>325</v>
      </c>
      <c r="B28" s="14"/>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row>
    <row r="29" spans="1:51">
      <c r="A29" s="16" t="s">
        <v>115</v>
      </c>
    </row>
  </sheetData>
  <mergeCells count="20">
    <mergeCell ref="AR3:AX3"/>
    <mergeCell ref="V3:AA3"/>
    <mergeCell ref="AB3:AK3"/>
    <mergeCell ref="AV2:AX2"/>
    <mergeCell ref="A2:C2"/>
    <mergeCell ref="A3:B5"/>
    <mergeCell ref="D3:G3"/>
    <mergeCell ref="H3:L3"/>
    <mergeCell ref="M3:N3"/>
    <mergeCell ref="O3:U3"/>
    <mergeCell ref="AL3:AQ3"/>
    <mergeCell ref="B21:B23"/>
    <mergeCell ref="B24:B26"/>
    <mergeCell ref="A6:A26"/>
    <mergeCell ref="A27:B27"/>
    <mergeCell ref="B6:B8"/>
    <mergeCell ref="B9:B11"/>
    <mergeCell ref="B12:B14"/>
    <mergeCell ref="B15:B17"/>
    <mergeCell ref="B18:B20"/>
  </mergeCells>
  <hyperlinks>
    <hyperlink ref="A1" location="'TOC'!A1:A1" display="Back to TOC" xr:uid="{00000000-0004-0000-58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AY26"/>
  <sheetViews>
    <sheetView workbookViewId="0">
      <pane xSplit="2" topLeftCell="C1" activePane="topRight" state="frozen"/>
      <selection pane="topRight"/>
    </sheetView>
  </sheetViews>
  <sheetFormatPr baseColWidth="10" defaultColWidth="8.83203125" defaultRowHeight="15"/>
  <cols>
    <col min="1" max="1" width="50" style="19" bestFit="1"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7" t="s">
        <v>326</v>
      </c>
      <c r="B2" s="31"/>
      <c r="C2" s="31"/>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6" t="s">
        <v>29</v>
      </c>
      <c r="AW2" s="31"/>
      <c r="AX2" s="31"/>
      <c r="AY2" s="8"/>
    </row>
    <row r="3" spans="1:51" ht="37" customHeight="1">
      <c r="A3" s="38"/>
      <c r="B3" s="31"/>
      <c r="C3" s="20" t="s">
        <v>30</v>
      </c>
      <c r="D3" s="35" t="s">
        <v>31</v>
      </c>
      <c r="E3" s="31"/>
      <c r="F3" s="31"/>
      <c r="G3" s="31"/>
      <c r="H3" s="35" t="s">
        <v>32</v>
      </c>
      <c r="I3" s="31"/>
      <c r="J3" s="31"/>
      <c r="K3" s="31"/>
      <c r="L3" s="31"/>
      <c r="M3" s="35" t="s">
        <v>33</v>
      </c>
      <c r="N3" s="31"/>
      <c r="O3" s="35" t="s">
        <v>34</v>
      </c>
      <c r="P3" s="31"/>
      <c r="Q3" s="31"/>
      <c r="R3" s="31"/>
      <c r="S3" s="31"/>
      <c r="T3" s="31"/>
      <c r="U3" s="31"/>
      <c r="V3" s="35" t="s">
        <v>35</v>
      </c>
      <c r="W3" s="31"/>
      <c r="X3" s="31"/>
      <c r="Y3" s="31"/>
      <c r="Z3" s="31"/>
      <c r="AA3" s="31"/>
      <c r="AB3" s="35" t="s">
        <v>36</v>
      </c>
      <c r="AC3" s="31"/>
      <c r="AD3" s="31"/>
      <c r="AE3" s="31"/>
      <c r="AF3" s="31"/>
      <c r="AG3" s="31"/>
      <c r="AH3" s="31"/>
      <c r="AI3" s="31"/>
      <c r="AJ3" s="31"/>
      <c r="AK3" s="31"/>
      <c r="AL3" s="35" t="s">
        <v>37</v>
      </c>
      <c r="AM3" s="31"/>
      <c r="AN3" s="31"/>
      <c r="AO3" s="31"/>
      <c r="AP3" s="31"/>
      <c r="AQ3" s="31"/>
      <c r="AR3" s="35" t="s">
        <v>38</v>
      </c>
      <c r="AS3" s="31"/>
      <c r="AT3" s="31"/>
      <c r="AU3" s="31"/>
      <c r="AV3" s="31"/>
      <c r="AW3" s="31"/>
      <c r="AX3" s="31"/>
      <c r="AY3" s="8"/>
    </row>
    <row r="4" spans="1:51" ht="16" customHeight="1">
      <c r="A4" s="31"/>
      <c r="B4" s="31"/>
      <c r="C4" s="21" t="s">
        <v>39</v>
      </c>
      <c r="D4" s="21" t="s">
        <v>39</v>
      </c>
      <c r="E4" s="21" t="s">
        <v>40</v>
      </c>
      <c r="F4" s="21" t="s">
        <v>41</v>
      </c>
      <c r="G4" s="21" t="s">
        <v>42</v>
      </c>
      <c r="H4" s="21" t="s">
        <v>39</v>
      </c>
      <c r="I4" s="21" t="s">
        <v>40</v>
      </c>
      <c r="J4" s="21" t="s">
        <v>41</v>
      </c>
      <c r="K4" s="21" t="s">
        <v>42</v>
      </c>
      <c r="L4" s="21" t="s">
        <v>43</v>
      </c>
      <c r="M4" s="21" t="s">
        <v>39</v>
      </c>
      <c r="N4" s="21" t="s">
        <v>40</v>
      </c>
      <c r="O4" s="21" t="s">
        <v>39</v>
      </c>
      <c r="P4" s="21" t="s">
        <v>40</v>
      </c>
      <c r="Q4" s="21" t="s">
        <v>41</v>
      </c>
      <c r="R4" s="21" t="s">
        <v>42</v>
      </c>
      <c r="S4" s="21" t="s">
        <v>43</v>
      </c>
      <c r="T4" s="21" t="s">
        <v>44</v>
      </c>
      <c r="U4" s="21" t="s">
        <v>45</v>
      </c>
      <c r="V4" s="21" t="s">
        <v>39</v>
      </c>
      <c r="W4" s="21" t="s">
        <v>40</v>
      </c>
      <c r="X4" s="21" t="s">
        <v>41</v>
      </c>
      <c r="Y4" s="21" t="s">
        <v>42</v>
      </c>
      <c r="Z4" s="21" t="s">
        <v>43</v>
      </c>
      <c r="AA4" s="21" t="s">
        <v>44</v>
      </c>
      <c r="AB4" s="21" t="s">
        <v>39</v>
      </c>
      <c r="AC4" s="21" t="s">
        <v>40</v>
      </c>
      <c r="AD4" s="21" t="s">
        <v>41</v>
      </c>
      <c r="AE4" s="21" t="s">
        <v>42</v>
      </c>
      <c r="AF4" s="21" t="s">
        <v>43</v>
      </c>
      <c r="AG4" s="21" t="s">
        <v>44</v>
      </c>
      <c r="AH4" s="21" t="s">
        <v>45</v>
      </c>
      <c r="AI4" s="21" t="s">
        <v>46</v>
      </c>
      <c r="AJ4" s="21" t="s">
        <v>47</v>
      </c>
      <c r="AK4" s="21" t="s">
        <v>48</v>
      </c>
      <c r="AL4" s="21" t="s">
        <v>39</v>
      </c>
      <c r="AM4" s="21" t="s">
        <v>40</v>
      </c>
      <c r="AN4" s="21" t="s">
        <v>41</v>
      </c>
      <c r="AO4" s="21" t="s">
        <v>42</v>
      </c>
      <c r="AP4" s="21" t="s">
        <v>43</v>
      </c>
      <c r="AQ4" s="21" t="s">
        <v>44</v>
      </c>
      <c r="AR4" s="21" t="s">
        <v>39</v>
      </c>
      <c r="AS4" s="21" t="s">
        <v>40</v>
      </c>
      <c r="AT4" s="21" t="s">
        <v>41</v>
      </c>
      <c r="AU4" s="21" t="s">
        <v>42</v>
      </c>
      <c r="AV4" s="21" t="s">
        <v>43</v>
      </c>
      <c r="AW4" s="21" t="s">
        <v>44</v>
      </c>
      <c r="AX4" s="21" t="s">
        <v>45</v>
      </c>
      <c r="AY4" s="8"/>
    </row>
    <row r="5" spans="1:51" ht="34.5" customHeight="1">
      <c r="A5" s="31"/>
      <c r="B5" s="31"/>
      <c r="C5" s="20" t="s">
        <v>49</v>
      </c>
      <c r="D5" s="20" t="s">
        <v>50</v>
      </c>
      <c r="E5" s="20" t="s">
        <v>51</v>
      </c>
      <c r="F5" s="20" t="s">
        <v>52</v>
      </c>
      <c r="G5" s="20" t="s">
        <v>53</v>
      </c>
      <c r="H5" s="20" t="s">
        <v>54</v>
      </c>
      <c r="I5" s="20" t="s">
        <v>55</v>
      </c>
      <c r="J5" s="20" t="s">
        <v>56</v>
      </c>
      <c r="K5" s="20" t="s">
        <v>57</v>
      </c>
      <c r="L5" s="20" t="s">
        <v>58</v>
      </c>
      <c r="M5" s="20" t="s">
        <v>59</v>
      </c>
      <c r="N5" s="20" t="s">
        <v>60</v>
      </c>
      <c r="O5" s="20" t="s">
        <v>61</v>
      </c>
      <c r="P5" s="20" t="s">
        <v>62</v>
      </c>
      <c r="Q5" s="20" t="s">
        <v>63</v>
      </c>
      <c r="R5" s="20" t="s">
        <v>64</v>
      </c>
      <c r="S5" s="20" t="s">
        <v>65</v>
      </c>
      <c r="T5" s="20" t="s">
        <v>66</v>
      </c>
      <c r="U5" s="20" t="s">
        <v>67</v>
      </c>
      <c r="V5" s="20" t="s">
        <v>68</v>
      </c>
      <c r="W5" s="20" t="s">
        <v>69</v>
      </c>
      <c r="X5" s="20" t="s">
        <v>70</v>
      </c>
      <c r="Y5" s="20" t="s">
        <v>71</v>
      </c>
      <c r="Z5" s="20" t="s">
        <v>72</v>
      </c>
      <c r="AA5" s="20" t="s">
        <v>73</v>
      </c>
      <c r="AB5" s="20" t="s">
        <v>74</v>
      </c>
      <c r="AC5" s="20" t="s">
        <v>75</v>
      </c>
      <c r="AD5" s="20" t="s">
        <v>76</v>
      </c>
      <c r="AE5" s="20" t="s">
        <v>77</v>
      </c>
      <c r="AF5" s="20" t="s">
        <v>78</v>
      </c>
      <c r="AG5" s="20" t="s">
        <v>79</v>
      </c>
      <c r="AH5" s="20" t="s">
        <v>80</v>
      </c>
      <c r="AI5" s="20" t="s">
        <v>81</v>
      </c>
      <c r="AJ5" s="20" t="s">
        <v>82</v>
      </c>
      <c r="AK5" s="20" t="s">
        <v>83</v>
      </c>
      <c r="AL5" s="20" t="s">
        <v>84</v>
      </c>
      <c r="AM5" s="20" t="s">
        <v>85</v>
      </c>
      <c r="AN5" s="20" t="s">
        <v>86</v>
      </c>
      <c r="AO5" s="20" t="s">
        <v>87</v>
      </c>
      <c r="AP5" s="20" t="s">
        <v>88</v>
      </c>
      <c r="AQ5" s="20" t="s">
        <v>89</v>
      </c>
      <c r="AR5" s="20" t="s">
        <v>90</v>
      </c>
      <c r="AS5" s="20" t="s">
        <v>91</v>
      </c>
      <c r="AT5" s="20" t="s">
        <v>92</v>
      </c>
      <c r="AU5" s="20" t="s">
        <v>93</v>
      </c>
      <c r="AV5" s="20" t="s">
        <v>94</v>
      </c>
      <c r="AW5" s="20" t="s">
        <v>95</v>
      </c>
      <c r="AX5" s="20" t="s">
        <v>96</v>
      </c>
      <c r="AY5" s="8"/>
    </row>
    <row r="6" spans="1:51">
      <c r="A6" s="32" t="s">
        <v>32</v>
      </c>
      <c r="B6" s="30" t="s">
        <v>54</v>
      </c>
      <c r="C6" s="9">
        <v>0.18049904695470001</v>
      </c>
      <c r="D6" s="9">
        <v>0.1678001365257</v>
      </c>
      <c r="E6" s="9">
        <v>0.16787129447560001</v>
      </c>
      <c r="F6" s="9">
        <v>0.17506814284700001</v>
      </c>
      <c r="G6" s="9">
        <v>0.21068673162580001</v>
      </c>
      <c r="H6" s="9">
        <v>1</v>
      </c>
      <c r="I6" s="9">
        <v>0</v>
      </c>
      <c r="J6" s="9">
        <v>0</v>
      </c>
      <c r="K6" s="9">
        <v>0</v>
      </c>
      <c r="L6" s="9">
        <v>0</v>
      </c>
      <c r="M6" s="9">
        <v>0.19785586188429999</v>
      </c>
      <c r="N6" s="9">
        <v>0.1675578505684</v>
      </c>
      <c r="O6" s="9">
        <v>8.2900966361209999E-2</v>
      </c>
      <c r="P6" s="9">
        <v>0.2178976308676</v>
      </c>
      <c r="Q6" s="9">
        <v>0.16531847013920001</v>
      </c>
      <c r="R6" s="9">
        <v>0.19425442866109999</v>
      </c>
      <c r="S6" s="9">
        <v>0.156519478579</v>
      </c>
      <c r="T6" s="9">
        <v>0.27646854956299999</v>
      </c>
      <c r="U6" s="9">
        <v>0.31607287031019998</v>
      </c>
      <c r="V6" s="9">
        <v>0.1124445266284</v>
      </c>
      <c r="W6" s="9">
        <v>0.15578326245570001</v>
      </c>
      <c r="X6" s="9">
        <v>0.18196018367450001</v>
      </c>
      <c r="Y6" s="9">
        <v>0.22408229795109999</v>
      </c>
      <c r="Z6" s="9">
        <v>0.34697703838049998</v>
      </c>
      <c r="AA6" s="9">
        <v>0.26462550855599998</v>
      </c>
      <c r="AB6" s="9">
        <v>0.1737452588027</v>
      </c>
      <c r="AC6" s="9">
        <v>0.1452395611916</v>
      </c>
      <c r="AD6" s="9">
        <v>0.31798637859090001</v>
      </c>
      <c r="AE6" s="9">
        <v>0.22868792180799999</v>
      </c>
      <c r="AF6" s="9">
        <v>9.7650986505800008E-2</v>
      </c>
      <c r="AG6" s="9">
        <v>0.1726218880456</v>
      </c>
      <c r="AH6" s="9">
        <v>0</v>
      </c>
      <c r="AI6" s="9">
        <v>0</v>
      </c>
      <c r="AJ6" s="9">
        <v>0</v>
      </c>
      <c r="AK6" s="9">
        <v>0.24326772349029999</v>
      </c>
      <c r="AL6" s="9">
        <v>0.1978255501881</v>
      </c>
      <c r="AM6" s="9">
        <v>0.15635540680990001</v>
      </c>
      <c r="AN6" s="9">
        <v>0.13071311439630001</v>
      </c>
      <c r="AO6" s="9">
        <v>0.21739979838369999</v>
      </c>
      <c r="AP6" s="9">
        <v>0</v>
      </c>
      <c r="AQ6" s="9">
        <v>0.14124192889600001</v>
      </c>
      <c r="AR6" s="9">
        <v>0.4043493845658</v>
      </c>
      <c r="AS6" s="9">
        <v>0.1377431292712</v>
      </c>
      <c r="AT6" s="9">
        <v>0.207245760291</v>
      </c>
      <c r="AU6" s="9">
        <v>0.22152480222759999</v>
      </c>
      <c r="AV6" s="9">
        <v>8.6187743915269996E-2</v>
      </c>
      <c r="AW6" s="9">
        <v>0.1352024627201</v>
      </c>
      <c r="AX6" s="9">
        <v>0.12140615902809999</v>
      </c>
      <c r="AY6" s="8"/>
    </row>
    <row r="7" spans="1:51">
      <c r="A7" s="31"/>
      <c r="B7" s="31"/>
      <c r="C7" s="10">
        <v>99</v>
      </c>
      <c r="D7" s="10">
        <v>16</v>
      </c>
      <c r="E7" s="10">
        <v>20</v>
      </c>
      <c r="F7" s="10">
        <v>22</v>
      </c>
      <c r="G7" s="10">
        <v>41</v>
      </c>
      <c r="H7" s="10">
        <v>99</v>
      </c>
      <c r="I7" s="10">
        <v>0</v>
      </c>
      <c r="J7" s="10">
        <v>0</v>
      </c>
      <c r="K7" s="10">
        <v>0</v>
      </c>
      <c r="L7" s="10">
        <v>0</v>
      </c>
      <c r="M7" s="10">
        <v>42</v>
      </c>
      <c r="N7" s="10">
        <v>57</v>
      </c>
      <c r="O7" s="10">
        <v>14</v>
      </c>
      <c r="P7" s="10">
        <v>10</v>
      </c>
      <c r="Q7" s="10">
        <v>11</v>
      </c>
      <c r="R7" s="10">
        <v>15</v>
      </c>
      <c r="S7" s="10">
        <v>13</v>
      </c>
      <c r="T7" s="10">
        <v>8</v>
      </c>
      <c r="U7" s="10">
        <v>21</v>
      </c>
      <c r="V7" s="10">
        <v>16</v>
      </c>
      <c r="W7" s="10">
        <v>23</v>
      </c>
      <c r="X7" s="10">
        <v>17</v>
      </c>
      <c r="Y7" s="10">
        <v>25</v>
      </c>
      <c r="Z7" s="10">
        <v>16</v>
      </c>
      <c r="AA7" s="10">
        <v>2</v>
      </c>
      <c r="AB7" s="10">
        <v>42</v>
      </c>
      <c r="AC7" s="10">
        <v>10</v>
      </c>
      <c r="AD7" s="10">
        <v>2</v>
      </c>
      <c r="AE7" s="10">
        <v>4</v>
      </c>
      <c r="AF7" s="10">
        <v>4</v>
      </c>
      <c r="AG7" s="10">
        <v>3</v>
      </c>
      <c r="AH7" s="10">
        <v>0</v>
      </c>
      <c r="AI7" s="10">
        <v>0</v>
      </c>
      <c r="AJ7" s="10">
        <v>0</v>
      </c>
      <c r="AK7" s="10">
        <v>34</v>
      </c>
      <c r="AL7" s="10">
        <v>49</v>
      </c>
      <c r="AM7" s="10">
        <v>4</v>
      </c>
      <c r="AN7" s="10">
        <v>16</v>
      </c>
      <c r="AO7" s="10">
        <v>27</v>
      </c>
      <c r="AP7" s="10">
        <v>0</v>
      </c>
      <c r="AQ7" s="10">
        <v>3</v>
      </c>
      <c r="AR7" s="10">
        <v>3</v>
      </c>
      <c r="AS7" s="10">
        <v>12</v>
      </c>
      <c r="AT7" s="10">
        <v>43</v>
      </c>
      <c r="AU7" s="10">
        <v>29</v>
      </c>
      <c r="AV7" s="10">
        <v>3</v>
      </c>
      <c r="AW7" s="10">
        <v>5</v>
      </c>
      <c r="AX7" s="10">
        <v>4</v>
      </c>
      <c r="AY7" s="8"/>
    </row>
    <row r="8" spans="1:51">
      <c r="A8" s="31"/>
      <c r="B8" s="31"/>
      <c r="C8" s="11" t="s">
        <v>97</v>
      </c>
      <c r="D8" s="11"/>
      <c r="E8" s="11"/>
      <c r="F8" s="11"/>
      <c r="G8" s="11"/>
      <c r="H8" s="12" t="s">
        <v>166</v>
      </c>
      <c r="I8" s="11"/>
      <c r="J8" s="11"/>
      <c r="K8" s="11"/>
      <c r="L8" s="11"/>
      <c r="M8" s="11"/>
      <c r="N8" s="11"/>
      <c r="O8" s="11"/>
      <c r="P8" s="11"/>
      <c r="Q8" s="11"/>
      <c r="R8" s="11"/>
      <c r="S8" s="11"/>
      <c r="T8" s="11"/>
      <c r="U8" s="12" t="s">
        <v>99</v>
      </c>
      <c r="V8" s="11"/>
      <c r="W8" s="11"/>
      <c r="X8" s="11"/>
      <c r="Y8" s="11"/>
      <c r="Z8" s="12" t="s">
        <v>99</v>
      </c>
      <c r="AA8" s="11"/>
      <c r="AB8" s="11"/>
      <c r="AC8" s="11"/>
      <c r="AD8" s="11"/>
      <c r="AE8" s="11"/>
      <c r="AF8" s="11"/>
      <c r="AG8" s="11"/>
      <c r="AH8" s="11"/>
      <c r="AI8" s="11"/>
      <c r="AJ8" s="11"/>
      <c r="AK8" s="11"/>
      <c r="AL8" s="11"/>
      <c r="AM8" s="11"/>
      <c r="AN8" s="11"/>
      <c r="AO8" s="11"/>
      <c r="AP8" s="11"/>
      <c r="AQ8" s="11"/>
      <c r="AR8" s="11"/>
      <c r="AS8" s="11"/>
      <c r="AT8" s="11"/>
      <c r="AU8" s="11"/>
      <c r="AV8" s="11"/>
      <c r="AW8" s="11"/>
      <c r="AX8" s="11"/>
      <c r="AY8" s="8"/>
    </row>
    <row r="9" spans="1:51">
      <c r="A9" s="31"/>
      <c r="B9" s="30" t="s">
        <v>55</v>
      </c>
      <c r="C9" s="9">
        <v>0.19232319350079999</v>
      </c>
      <c r="D9" s="9">
        <v>0.1682457827105</v>
      </c>
      <c r="E9" s="9">
        <v>0.19184248728510001</v>
      </c>
      <c r="F9" s="9">
        <v>0.1956794886556</v>
      </c>
      <c r="G9" s="9">
        <v>0.2105785697834</v>
      </c>
      <c r="H9" s="9">
        <v>0</v>
      </c>
      <c r="I9" s="9">
        <v>1</v>
      </c>
      <c r="J9" s="9">
        <v>0</v>
      </c>
      <c r="K9" s="9">
        <v>0</v>
      </c>
      <c r="L9" s="9">
        <v>0</v>
      </c>
      <c r="M9" s="9">
        <v>0.1920410874798</v>
      </c>
      <c r="N9" s="9">
        <v>0.1863976548713</v>
      </c>
      <c r="O9" s="9">
        <v>0.137494408446</v>
      </c>
      <c r="P9" s="9">
        <v>0.2372994431589</v>
      </c>
      <c r="Q9" s="9">
        <v>0.1204964185969</v>
      </c>
      <c r="R9" s="9">
        <v>0.26952771257379998</v>
      </c>
      <c r="S9" s="9">
        <v>0.19841961135940001</v>
      </c>
      <c r="T9" s="9">
        <v>0.1263688767634</v>
      </c>
      <c r="U9" s="9">
        <v>0.1773744982738</v>
      </c>
      <c r="V9" s="9">
        <v>0.18330570262000001</v>
      </c>
      <c r="W9" s="9">
        <v>0.18336677651450001</v>
      </c>
      <c r="X9" s="9">
        <v>0.20199422401350001</v>
      </c>
      <c r="Y9" s="9">
        <v>0.1881518345888</v>
      </c>
      <c r="Z9" s="9">
        <v>0.23903869715260001</v>
      </c>
      <c r="AA9" s="9">
        <v>0.20211596232439999</v>
      </c>
      <c r="AB9" s="9">
        <v>0.18641632878860001</v>
      </c>
      <c r="AC9" s="9">
        <v>0.20862061305509999</v>
      </c>
      <c r="AD9" s="9">
        <v>0.1748300569755</v>
      </c>
      <c r="AE9" s="9">
        <v>4.5831990908199997E-2</v>
      </c>
      <c r="AF9" s="9">
        <v>0.1253247170548</v>
      </c>
      <c r="AG9" s="9">
        <v>2.7181898377E-2</v>
      </c>
      <c r="AH9" s="9">
        <v>0</v>
      </c>
      <c r="AI9" s="9">
        <v>0.5136553021343</v>
      </c>
      <c r="AJ9" s="9">
        <v>0</v>
      </c>
      <c r="AK9" s="9">
        <v>0.25611116800599998</v>
      </c>
      <c r="AL9" s="9">
        <v>0.2199753630038</v>
      </c>
      <c r="AM9" s="9">
        <v>3.6662281670370001E-2</v>
      </c>
      <c r="AN9" s="9">
        <v>0.18158825901709999</v>
      </c>
      <c r="AO9" s="9">
        <v>0.17750770188209999</v>
      </c>
      <c r="AP9" s="9">
        <v>0.63590128681910008</v>
      </c>
      <c r="AQ9" s="9">
        <v>0.20738611794879999</v>
      </c>
      <c r="AR9" s="9">
        <v>0.13082442525169999</v>
      </c>
      <c r="AS9" s="9">
        <v>0.19313033062240001</v>
      </c>
      <c r="AT9" s="9">
        <v>0.19040473058150001</v>
      </c>
      <c r="AU9" s="9">
        <v>0.2400378655656</v>
      </c>
      <c r="AV9" s="9">
        <v>0.14821265547090001</v>
      </c>
      <c r="AW9" s="9">
        <v>0.12199888454339999</v>
      </c>
      <c r="AX9" s="9">
        <v>0.1923789456568</v>
      </c>
      <c r="AY9" s="8"/>
    </row>
    <row r="10" spans="1:51">
      <c r="A10" s="31"/>
      <c r="B10" s="31"/>
      <c r="C10" s="10">
        <v>176</v>
      </c>
      <c r="D10" s="10">
        <v>36</v>
      </c>
      <c r="E10" s="10">
        <v>47</v>
      </c>
      <c r="F10" s="10">
        <v>48</v>
      </c>
      <c r="G10" s="10">
        <v>45</v>
      </c>
      <c r="H10" s="10">
        <v>0</v>
      </c>
      <c r="I10" s="10">
        <v>176</v>
      </c>
      <c r="J10" s="10">
        <v>0</v>
      </c>
      <c r="K10" s="10">
        <v>0</v>
      </c>
      <c r="L10" s="10">
        <v>0</v>
      </c>
      <c r="M10" s="10">
        <v>68</v>
      </c>
      <c r="N10" s="10">
        <v>102</v>
      </c>
      <c r="O10" s="10">
        <v>29</v>
      </c>
      <c r="P10" s="10">
        <v>18</v>
      </c>
      <c r="Q10" s="10">
        <v>19</v>
      </c>
      <c r="R10" s="10">
        <v>38</v>
      </c>
      <c r="S10" s="10">
        <v>22</v>
      </c>
      <c r="T10" s="10">
        <v>8</v>
      </c>
      <c r="U10" s="10">
        <v>19</v>
      </c>
      <c r="V10" s="10">
        <v>38</v>
      </c>
      <c r="W10" s="10">
        <v>45</v>
      </c>
      <c r="X10" s="10">
        <v>38</v>
      </c>
      <c r="Y10" s="10">
        <v>36</v>
      </c>
      <c r="Z10" s="10">
        <v>17</v>
      </c>
      <c r="AA10" s="10">
        <v>2</v>
      </c>
      <c r="AB10" s="10">
        <v>82</v>
      </c>
      <c r="AC10" s="10">
        <v>17</v>
      </c>
      <c r="AD10" s="10">
        <v>4</v>
      </c>
      <c r="AE10" s="10">
        <v>3</v>
      </c>
      <c r="AF10" s="10">
        <v>7</v>
      </c>
      <c r="AG10" s="10">
        <v>1</v>
      </c>
      <c r="AH10" s="10">
        <v>0</v>
      </c>
      <c r="AI10" s="10">
        <v>6</v>
      </c>
      <c r="AJ10" s="10">
        <v>0</v>
      </c>
      <c r="AK10" s="10">
        <v>55</v>
      </c>
      <c r="AL10" s="10">
        <v>82</v>
      </c>
      <c r="AM10" s="10">
        <v>2</v>
      </c>
      <c r="AN10" s="10">
        <v>50</v>
      </c>
      <c r="AO10" s="10">
        <v>35</v>
      </c>
      <c r="AP10" s="10">
        <v>1</v>
      </c>
      <c r="AQ10" s="10">
        <v>6</v>
      </c>
      <c r="AR10" s="10">
        <v>4</v>
      </c>
      <c r="AS10" s="10">
        <v>35</v>
      </c>
      <c r="AT10" s="10">
        <v>58</v>
      </c>
      <c r="AU10" s="10">
        <v>49</v>
      </c>
      <c r="AV10" s="10">
        <v>7</v>
      </c>
      <c r="AW10" s="10">
        <v>9</v>
      </c>
      <c r="AX10" s="10">
        <v>14</v>
      </c>
      <c r="AY10" s="8"/>
    </row>
    <row r="11" spans="1:51">
      <c r="A11" s="31"/>
      <c r="B11" s="31"/>
      <c r="C11" s="11" t="s">
        <v>97</v>
      </c>
      <c r="D11" s="11"/>
      <c r="E11" s="11"/>
      <c r="F11" s="11"/>
      <c r="G11" s="11"/>
      <c r="H11" s="11"/>
      <c r="I11" s="12" t="s">
        <v>312</v>
      </c>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2" t="s">
        <v>219</v>
      </c>
      <c r="AJ11" s="11"/>
      <c r="AK11" s="12" t="s">
        <v>131</v>
      </c>
      <c r="AL11" s="12" t="s">
        <v>106</v>
      </c>
      <c r="AM11" s="11"/>
      <c r="AN11" s="11"/>
      <c r="AO11" s="11"/>
      <c r="AP11" s="12" t="s">
        <v>106</v>
      </c>
      <c r="AQ11" s="11"/>
      <c r="AR11" s="11"/>
      <c r="AS11" s="11"/>
      <c r="AT11" s="11"/>
      <c r="AU11" s="11"/>
      <c r="AV11" s="11"/>
      <c r="AW11" s="11"/>
      <c r="AX11" s="11"/>
      <c r="AY11" s="8"/>
    </row>
    <row r="12" spans="1:51">
      <c r="A12" s="31"/>
      <c r="B12" s="30" t="s">
        <v>56</v>
      </c>
      <c r="C12" s="9">
        <v>0.1723632467531</v>
      </c>
      <c r="D12" s="9">
        <v>0.1722549488929</v>
      </c>
      <c r="E12" s="9">
        <v>0.15873435092169999</v>
      </c>
      <c r="F12" s="9">
        <v>0.1825783416399</v>
      </c>
      <c r="G12" s="9">
        <v>0.17676566409899999</v>
      </c>
      <c r="H12" s="9">
        <v>0</v>
      </c>
      <c r="I12" s="9">
        <v>0</v>
      </c>
      <c r="J12" s="9">
        <v>1</v>
      </c>
      <c r="K12" s="9">
        <v>0</v>
      </c>
      <c r="L12" s="9">
        <v>0</v>
      </c>
      <c r="M12" s="9">
        <v>0.1942324959368</v>
      </c>
      <c r="N12" s="9">
        <v>0.1494712344761</v>
      </c>
      <c r="O12" s="9">
        <v>0.20063898667659999</v>
      </c>
      <c r="P12" s="9">
        <v>0.16798249157350001</v>
      </c>
      <c r="Q12" s="9">
        <v>0.1983733029493</v>
      </c>
      <c r="R12" s="9">
        <v>0.16852098582960001</v>
      </c>
      <c r="S12" s="9">
        <v>0.1159184288719</v>
      </c>
      <c r="T12" s="9">
        <v>0.2332622197368</v>
      </c>
      <c r="U12" s="9">
        <v>0.10601545065820001</v>
      </c>
      <c r="V12" s="9">
        <v>0.1660980851601</v>
      </c>
      <c r="W12" s="9">
        <v>0.20450358723250001</v>
      </c>
      <c r="X12" s="9">
        <v>0.20692131015340001</v>
      </c>
      <c r="Y12" s="9">
        <v>0.1220672475736</v>
      </c>
      <c r="Z12" s="9">
        <v>0.12877904181390001</v>
      </c>
      <c r="AA12" s="9">
        <v>0</v>
      </c>
      <c r="AB12" s="9">
        <v>0.16412060957329999</v>
      </c>
      <c r="AC12" s="9">
        <v>0.23408523526110001</v>
      </c>
      <c r="AD12" s="9">
        <v>0.30935417750670002</v>
      </c>
      <c r="AE12" s="9">
        <v>0.14431899729520001</v>
      </c>
      <c r="AF12" s="9">
        <v>0.1974921819329</v>
      </c>
      <c r="AG12" s="9">
        <v>0.2786867169094</v>
      </c>
      <c r="AH12" s="9">
        <v>0.66301049474270002</v>
      </c>
      <c r="AI12" s="9">
        <v>0.1106086201325</v>
      </c>
      <c r="AJ12" s="9">
        <v>9.3233788912839996E-2</v>
      </c>
      <c r="AK12" s="9">
        <v>0.1286458908483</v>
      </c>
      <c r="AL12" s="9">
        <v>0.18934765005759999</v>
      </c>
      <c r="AM12" s="9">
        <v>0.29461244568229999</v>
      </c>
      <c r="AN12" s="9">
        <v>0.15039281280889999</v>
      </c>
      <c r="AO12" s="9">
        <v>0.15537726411050001</v>
      </c>
      <c r="AP12" s="9">
        <v>0</v>
      </c>
      <c r="AQ12" s="9">
        <v>0.14242174119350001</v>
      </c>
      <c r="AR12" s="9">
        <v>0</v>
      </c>
      <c r="AS12" s="9">
        <v>0.2141315079553</v>
      </c>
      <c r="AT12" s="9">
        <v>0.18006809502589999</v>
      </c>
      <c r="AU12" s="9">
        <v>0.17088453366090001</v>
      </c>
      <c r="AV12" s="9">
        <v>4.7322271780229998E-2</v>
      </c>
      <c r="AW12" s="9">
        <v>0.2076290886877</v>
      </c>
      <c r="AX12" s="9">
        <v>0.18303208371009999</v>
      </c>
      <c r="AY12" s="8"/>
    </row>
    <row r="13" spans="1:51">
      <c r="A13" s="31"/>
      <c r="B13" s="31"/>
      <c r="C13" s="10">
        <v>160</v>
      </c>
      <c r="D13" s="10">
        <v>34</v>
      </c>
      <c r="E13" s="10">
        <v>36</v>
      </c>
      <c r="F13" s="10">
        <v>45</v>
      </c>
      <c r="G13" s="10">
        <v>45</v>
      </c>
      <c r="H13" s="10">
        <v>0</v>
      </c>
      <c r="I13" s="10">
        <v>0</v>
      </c>
      <c r="J13" s="10">
        <v>160</v>
      </c>
      <c r="K13" s="10">
        <v>0</v>
      </c>
      <c r="L13" s="10">
        <v>0</v>
      </c>
      <c r="M13" s="10">
        <v>71</v>
      </c>
      <c r="N13" s="10">
        <v>86</v>
      </c>
      <c r="O13" s="10">
        <v>43</v>
      </c>
      <c r="P13" s="10">
        <v>21</v>
      </c>
      <c r="Q13" s="10">
        <v>29</v>
      </c>
      <c r="R13" s="10">
        <v>20</v>
      </c>
      <c r="S13" s="10">
        <v>11</v>
      </c>
      <c r="T13" s="10">
        <v>8</v>
      </c>
      <c r="U13" s="10">
        <v>15</v>
      </c>
      <c r="V13" s="10">
        <v>36</v>
      </c>
      <c r="W13" s="10">
        <v>65</v>
      </c>
      <c r="X13" s="10">
        <v>30</v>
      </c>
      <c r="Y13" s="10">
        <v>20</v>
      </c>
      <c r="Z13" s="10">
        <v>9</v>
      </c>
      <c r="AA13" s="10">
        <v>0</v>
      </c>
      <c r="AB13" s="10">
        <v>78</v>
      </c>
      <c r="AC13" s="10">
        <v>21</v>
      </c>
      <c r="AD13" s="10">
        <v>5</v>
      </c>
      <c r="AE13" s="10">
        <v>5</v>
      </c>
      <c r="AF13" s="10">
        <v>13</v>
      </c>
      <c r="AG13" s="10">
        <v>6</v>
      </c>
      <c r="AH13" s="10">
        <v>1</v>
      </c>
      <c r="AI13" s="10">
        <v>1</v>
      </c>
      <c r="AJ13" s="10">
        <v>1</v>
      </c>
      <c r="AK13" s="10">
        <v>29</v>
      </c>
      <c r="AL13" s="10">
        <v>67</v>
      </c>
      <c r="AM13" s="10">
        <v>7</v>
      </c>
      <c r="AN13" s="10">
        <v>48</v>
      </c>
      <c r="AO13" s="10">
        <v>31</v>
      </c>
      <c r="AP13" s="10">
        <v>0</v>
      </c>
      <c r="AQ13" s="10">
        <v>7</v>
      </c>
      <c r="AR13" s="10">
        <v>0</v>
      </c>
      <c r="AS13" s="10">
        <v>32</v>
      </c>
      <c r="AT13" s="10">
        <v>59</v>
      </c>
      <c r="AU13" s="10">
        <v>38</v>
      </c>
      <c r="AV13" s="10">
        <v>4</v>
      </c>
      <c r="AW13" s="10">
        <v>13</v>
      </c>
      <c r="AX13" s="10">
        <v>14</v>
      </c>
      <c r="AY13" s="8"/>
    </row>
    <row r="14" spans="1:51">
      <c r="A14" s="31"/>
      <c r="B14" s="31"/>
      <c r="C14" s="11" t="s">
        <v>97</v>
      </c>
      <c r="D14" s="11"/>
      <c r="E14" s="11"/>
      <c r="F14" s="11"/>
      <c r="G14" s="11"/>
      <c r="H14" s="11"/>
      <c r="I14" s="11"/>
      <c r="J14" s="12" t="s">
        <v>190</v>
      </c>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8"/>
    </row>
    <row r="15" spans="1:51">
      <c r="A15" s="31"/>
      <c r="B15" s="30" t="s">
        <v>57</v>
      </c>
      <c r="C15" s="9">
        <v>0.18772956043780001</v>
      </c>
      <c r="D15" s="9">
        <v>0.2102131515623</v>
      </c>
      <c r="E15" s="9">
        <v>0.18334985464360001</v>
      </c>
      <c r="F15" s="9">
        <v>0.1877367457944</v>
      </c>
      <c r="G15" s="9">
        <v>0.1726914895935</v>
      </c>
      <c r="H15" s="9">
        <v>0</v>
      </c>
      <c r="I15" s="9">
        <v>0</v>
      </c>
      <c r="J15" s="9">
        <v>0</v>
      </c>
      <c r="K15" s="9">
        <v>1</v>
      </c>
      <c r="L15" s="9">
        <v>0</v>
      </c>
      <c r="M15" s="9">
        <v>0.19907270456680001</v>
      </c>
      <c r="N15" s="9">
        <v>0.1755622338418</v>
      </c>
      <c r="O15" s="9">
        <v>0.20548593239720001</v>
      </c>
      <c r="P15" s="9">
        <v>0.1186687222334</v>
      </c>
      <c r="Q15" s="9">
        <v>0.21454514024259999</v>
      </c>
      <c r="R15" s="9">
        <v>0.18517711518220001</v>
      </c>
      <c r="S15" s="9">
        <v>0.2282447573985</v>
      </c>
      <c r="T15" s="9">
        <v>0.23033900127779999</v>
      </c>
      <c r="U15" s="9">
        <v>0.16658242903189999</v>
      </c>
      <c r="V15" s="9">
        <v>0.1544374193053</v>
      </c>
      <c r="W15" s="9">
        <v>0.1752465994845</v>
      </c>
      <c r="X15" s="9">
        <v>0.23537412774559999</v>
      </c>
      <c r="Y15" s="9">
        <v>0.20748299149150001</v>
      </c>
      <c r="Z15" s="9">
        <v>0.1384591934321</v>
      </c>
      <c r="AA15" s="9">
        <v>0.45254003004299997</v>
      </c>
      <c r="AB15" s="9">
        <v>0.1679693369693</v>
      </c>
      <c r="AC15" s="9">
        <v>0.2403013325037</v>
      </c>
      <c r="AD15" s="9">
        <v>8.3909048428999988E-2</v>
      </c>
      <c r="AE15" s="9">
        <v>0.20236017487380001</v>
      </c>
      <c r="AF15" s="9">
        <v>0.22725138371299999</v>
      </c>
      <c r="AG15" s="9">
        <v>0.2803563999607</v>
      </c>
      <c r="AH15" s="9">
        <v>0.1956002387072</v>
      </c>
      <c r="AI15" s="9">
        <v>0.15688162989669999</v>
      </c>
      <c r="AJ15" s="9">
        <v>0.12735641892569999</v>
      </c>
      <c r="AK15" s="9">
        <v>0.17579115323460001</v>
      </c>
      <c r="AL15" s="9">
        <v>0.16622663893469999</v>
      </c>
      <c r="AM15" s="9">
        <v>0.2658749439427</v>
      </c>
      <c r="AN15" s="9">
        <v>0.19359229915510001</v>
      </c>
      <c r="AO15" s="9">
        <v>0.1936844681264</v>
      </c>
      <c r="AP15" s="9">
        <v>0</v>
      </c>
      <c r="AQ15" s="9">
        <v>0.28222310285410002</v>
      </c>
      <c r="AR15" s="9">
        <v>0.215295977449</v>
      </c>
      <c r="AS15" s="9">
        <v>0.1632030654827</v>
      </c>
      <c r="AT15" s="9">
        <v>0.20424363564260001</v>
      </c>
      <c r="AU15" s="9">
        <v>0.15430010217490001</v>
      </c>
      <c r="AV15" s="9">
        <v>0.17915897470700001</v>
      </c>
      <c r="AW15" s="9">
        <v>0.20507130606249999</v>
      </c>
      <c r="AX15" s="9">
        <v>0.22880340218260001</v>
      </c>
      <c r="AY15" s="8"/>
    </row>
    <row r="16" spans="1:51">
      <c r="A16" s="31"/>
      <c r="B16" s="31"/>
      <c r="C16" s="10">
        <v>248</v>
      </c>
      <c r="D16" s="10">
        <v>57</v>
      </c>
      <c r="E16" s="10">
        <v>75</v>
      </c>
      <c r="F16" s="10">
        <v>61</v>
      </c>
      <c r="G16" s="10">
        <v>55</v>
      </c>
      <c r="H16" s="10">
        <v>0</v>
      </c>
      <c r="I16" s="10">
        <v>0</v>
      </c>
      <c r="J16" s="10">
        <v>0</v>
      </c>
      <c r="K16" s="10">
        <v>248</v>
      </c>
      <c r="L16" s="10">
        <v>0</v>
      </c>
      <c r="M16" s="10">
        <v>104</v>
      </c>
      <c r="N16" s="10">
        <v>141</v>
      </c>
      <c r="O16" s="10">
        <v>61</v>
      </c>
      <c r="P16" s="10">
        <v>19</v>
      </c>
      <c r="Q16" s="10">
        <v>35</v>
      </c>
      <c r="R16" s="10">
        <v>30</v>
      </c>
      <c r="S16" s="10">
        <v>36</v>
      </c>
      <c r="T16" s="10">
        <v>14</v>
      </c>
      <c r="U16" s="10">
        <v>34</v>
      </c>
      <c r="V16" s="10">
        <v>46</v>
      </c>
      <c r="W16" s="10">
        <v>71</v>
      </c>
      <c r="X16" s="10">
        <v>57</v>
      </c>
      <c r="Y16" s="10">
        <v>54</v>
      </c>
      <c r="Z16" s="10">
        <v>17</v>
      </c>
      <c r="AA16" s="10">
        <v>3</v>
      </c>
      <c r="AB16" s="10">
        <v>98</v>
      </c>
      <c r="AC16" s="10">
        <v>26</v>
      </c>
      <c r="AD16" s="10">
        <v>3</v>
      </c>
      <c r="AE16" s="10">
        <v>10</v>
      </c>
      <c r="AF16" s="10">
        <v>27</v>
      </c>
      <c r="AG16" s="10">
        <v>8</v>
      </c>
      <c r="AH16" s="10">
        <v>2</v>
      </c>
      <c r="AI16" s="10">
        <v>3</v>
      </c>
      <c r="AJ16" s="10">
        <v>2</v>
      </c>
      <c r="AK16" s="10">
        <v>67</v>
      </c>
      <c r="AL16" s="10">
        <v>85</v>
      </c>
      <c r="AM16" s="10">
        <v>15</v>
      </c>
      <c r="AN16" s="10">
        <v>74</v>
      </c>
      <c r="AO16" s="10">
        <v>65</v>
      </c>
      <c r="AP16" s="10">
        <v>0</v>
      </c>
      <c r="AQ16" s="10">
        <v>9</v>
      </c>
      <c r="AR16" s="10">
        <v>7</v>
      </c>
      <c r="AS16" s="10">
        <v>42</v>
      </c>
      <c r="AT16" s="10">
        <v>100</v>
      </c>
      <c r="AU16" s="10">
        <v>39</v>
      </c>
      <c r="AV16" s="10">
        <v>14</v>
      </c>
      <c r="AW16" s="10">
        <v>22</v>
      </c>
      <c r="AX16" s="10">
        <v>24</v>
      </c>
      <c r="AY16" s="8"/>
    </row>
    <row r="17" spans="1:51">
      <c r="A17" s="31"/>
      <c r="B17" s="31"/>
      <c r="C17" s="11" t="s">
        <v>97</v>
      </c>
      <c r="D17" s="11"/>
      <c r="E17" s="11"/>
      <c r="F17" s="11"/>
      <c r="G17" s="11"/>
      <c r="H17" s="11"/>
      <c r="I17" s="11"/>
      <c r="J17" s="11"/>
      <c r="K17" s="12" t="s">
        <v>327</v>
      </c>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8"/>
    </row>
    <row r="18" spans="1:51">
      <c r="A18" s="31"/>
      <c r="B18" s="30" t="s">
        <v>58</v>
      </c>
      <c r="C18" s="9">
        <v>0.26708495235349999</v>
      </c>
      <c r="D18" s="9">
        <v>0.2814859803086</v>
      </c>
      <c r="E18" s="9">
        <v>0.29820201267410001</v>
      </c>
      <c r="F18" s="9">
        <v>0.25893728106309999</v>
      </c>
      <c r="G18" s="9">
        <v>0.22927754489829999</v>
      </c>
      <c r="H18" s="9">
        <v>0</v>
      </c>
      <c r="I18" s="9">
        <v>0</v>
      </c>
      <c r="J18" s="9">
        <v>0</v>
      </c>
      <c r="K18" s="9">
        <v>0</v>
      </c>
      <c r="L18" s="9">
        <v>1</v>
      </c>
      <c r="M18" s="9">
        <v>0.21679785013229999</v>
      </c>
      <c r="N18" s="9">
        <v>0.32101102624249989</v>
      </c>
      <c r="O18" s="9">
        <v>0.37347970611900011</v>
      </c>
      <c r="P18" s="9">
        <v>0.25815171216659999</v>
      </c>
      <c r="Q18" s="9">
        <v>0.30126666807210001</v>
      </c>
      <c r="R18" s="9">
        <v>0.18251975775330001</v>
      </c>
      <c r="S18" s="9">
        <v>0.3008977237912</v>
      </c>
      <c r="T18" s="9">
        <v>0.13356135265899999</v>
      </c>
      <c r="U18" s="9">
        <v>0.23395475172579999</v>
      </c>
      <c r="V18" s="9">
        <v>0.38371426628619998</v>
      </c>
      <c r="W18" s="9">
        <v>0.28109977431279998</v>
      </c>
      <c r="X18" s="9">
        <v>0.17375015441300001</v>
      </c>
      <c r="Y18" s="9">
        <v>0.25821562839500001</v>
      </c>
      <c r="Z18" s="9">
        <v>0.14674602922089999</v>
      </c>
      <c r="AA18" s="9">
        <v>8.0718499076530004E-2</v>
      </c>
      <c r="AB18" s="9">
        <v>0.3077484658661</v>
      </c>
      <c r="AC18" s="9">
        <v>0.1717532579886</v>
      </c>
      <c r="AD18" s="9">
        <v>0.1139203384979</v>
      </c>
      <c r="AE18" s="9">
        <v>0.37880091511480002</v>
      </c>
      <c r="AF18" s="9">
        <v>0.35228073079349997</v>
      </c>
      <c r="AG18" s="9">
        <v>0.2411530967072</v>
      </c>
      <c r="AH18" s="9">
        <v>0.14138926655010001</v>
      </c>
      <c r="AI18" s="9">
        <v>0.21885444783649999</v>
      </c>
      <c r="AJ18" s="9">
        <v>0.77940979216139994</v>
      </c>
      <c r="AK18" s="9">
        <v>0.1961840644208</v>
      </c>
      <c r="AL18" s="9">
        <v>0.2266247978159</v>
      </c>
      <c r="AM18" s="9">
        <v>0.24649492189479999</v>
      </c>
      <c r="AN18" s="9">
        <v>0.3437135146227</v>
      </c>
      <c r="AO18" s="9">
        <v>0.25603076749730003</v>
      </c>
      <c r="AP18" s="9">
        <v>0.36409871318089998</v>
      </c>
      <c r="AQ18" s="9">
        <v>0.22672710910759999</v>
      </c>
      <c r="AR18" s="9">
        <v>0.24953021273350001</v>
      </c>
      <c r="AS18" s="9">
        <v>0.29179196666829998</v>
      </c>
      <c r="AT18" s="9">
        <v>0.21803777845899999</v>
      </c>
      <c r="AU18" s="9">
        <v>0.213252696371</v>
      </c>
      <c r="AV18" s="9">
        <v>0.53911835412659992</v>
      </c>
      <c r="AW18" s="9">
        <v>0.33009825798629999</v>
      </c>
      <c r="AX18" s="9">
        <v>0.27437940942240002</v>
      </c>
      <c r="AY18" s="8"/>
    </row>
    <row r="19" spans="1:51">
      <c r="A19" s="31"/>
      <c r="B19" s="31"/>
      <c r="C19" s="10">
        <v>325</v>
      </c>
      <c r="D19" s="10">
        <v>79</v>
      </c>
      <c r="E19" s="10">
        <v>96</v>
      </c>
      <c r="F19" s="10">
        <v>81</v>
      </c>
      <c r="G19" s="10">
        <v>69</v>
      </c>
      <c r="H19" s="10">
        <v>0</v>
      </c>
      <c r="I19" s="10">
        <v>0</v>
      </c>
      <c r="J19" s="10">
        <v>0</v>
      </c>
      <c r="K19" s="10">
        <v>0</v>
      </c>
      <c r="L19" s="10">
        <v>325</v>
      </c>
      <c r="M19" s="10">
        <v>103</v>
      </c>
      <c r="N19" s="10">
        <v>221</v>
      </c>
      <c r="O19" s="10">
        <v>99</v>
      </c>
      <c r="P19" s="10">
        <v>33</v>
      </c>
      <c r="Q19" s="10">
        <v>49</v>
      </c>
      <c r="R19" s="10">
        <v>32</v>
      </c>
      <c r="S19" s="10">
        <v>44</v>
      </c>
      <c r="T19" s="10">
        <v>9</v>
      </c>
      <c r="U19" s="10">
        <v>37</v>
      </c>
      <c r="V19" s="10">
        <v>100</v>
      </c>
      <c r="W19" s="10">
        <v>95</v>
      </c>
      <c r="X19" s="10">
        <v>47</v>
      </c>
      <c r="Y19" s="10">
        <v>64</v>
      </c>
      <c r="Z19" s="10">
        <v>18</v>
      </c>
      <c r="AA19" s="10">
        <v>1</v>
      </c>
      <c r="AB19" s="10">
        <v>157</v>
      </c>
      <c r="AC19" s="10">
        <v>28</v>
      </c>
      <c r="AD19" s="10">
        <v>2</v>
      </c>
      <c r="AE19" s="10">
        <v>19</v>
      </c>
      <c r="AF19" s="10">
        <v>35</v>
      </c>
      <c r="AG19" s="10">
        <v>10</v>
      </c>
      <c r="AH19" s="10">
        <v>2</v>
      </c>
      <c r="AI19" s="10">
        <v>3</v>
      </c>
      <c r="AJ19" s="10">
        <v>1</v>
      </c>
      <c r="AK19" s="10">
        <v>67</v>
      </c>
      <c r="AL19" s="10">
        <v>109</v>
      </c>
      <c r="AM19" s="10">
        <v>15</v>
      </c>
      <c r="AN19" s="10">
        <v>116</v>
      </c>
      <c r="AO19" s="10">
        <v>78</v>
      </c>
      <c r="AP19" s="10">
        <v>1</v>
      </c>
      <c r="AQ19" s="10">
        <v>6</v>
      </c>
      <c r="AR19" s="10">
        <v>6</v>
      </c>
      <c r="AS19" s="10">
        <v>67</v>
      </c>
      <c r="AT19" s="10">
        <v>92</v>
      </c>
      <c r="AU19" s="10">
        <v>57</v>
      </c>
      <c r="AV19" s="10">
        <v>38</v>
      </c>
      <c r="AW19" s="10">
        <v>31</v>
      </c>
      <c r="AX19" s="10">
        <v>34</v>
      </c>
      <c r="AY19" s="8"/>
    </row>
    <row r="20" spans="1:51">
      <c r="A20" s="31"/>
      <c r="B20" s="31"/>
      <c r="C20" s="11" t="s">
        <v>97</v>
      </c>
      <c r="D20" s="11"/>
      <c r="E20" s="11"/>
      <c r="F20" s="11"/>
      <c r="G20" s="11"/>
      <c r="H20" s="11"/>
      <c r="I20" s="11"/>
      <c r="J20" s="11"/>
      <c r="K20" s="11"/>
      <c r="L20" s="12" t="s">
        <v>108</v>
      </c>
      <c r="M20" s="11"/>
      <c r="N20" s="12" t="s">
        <v>99</v>
      </c>
      <c r="O20" s="12" t="s">
        <v>219</v>
      </c>
      <c r="P20" s="11"/>
      <c r="Q20" s="11"/>
      <c r="R20" s="11"/>
      <c r="S20" s="11"/>
      <c r="T20" s="11"/>
      <c r="U20" s="11"/>
      <c r="V20" s="12" t="s">
        <v>328</v>
      </c>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2" t="s">
        <v>175</v>
      </c>
      <c r="AW20" s="11"/>
      <c r="AX20" s="11"/>
      <c r="AY20" s="8"/>
    </row>
    <row r="21" spans="1:51">
      <c r="A21" s="31"/>
      <c r="B21" s="30" t="s">
        <v>30</v>
      </c>
      <c r="C21" s="9">
        <v>1</v>
      </c>
      <c r="D21" s="9">
        <v>1</v>
      </c>
      <c r="E21" s="9">
        <v>1</v>
      </c>
      <c r="F21" s="9">
        <v>1</v>
      </c>
      <c r="G21" s="9">
        <v>1</v>
      </c>
      <c r="H21" s="9">
        <v>1</v>
      </c>
      <c r="I21" s="9">
        <v>1</v>
      </c>
      <c r="J21" s="9">
        <v>1</v>
      </c>
      <c r="K21" s="9">
        <v>1</v>
      </c>
      <c r="L21" s="9">
        <v>1</v>
      </c>
      <c r="M21" s="9">
        <v>1</v>
      </c>
      <c r="N21" s="9">
        <v>1</v>
      </c>
      <c r="O21" s="9">
        <v>1</v>
      </c>
      <c r="P21" s="9">
        <v>1</v>
      </c>
      <c r="Q21" s="9">
        <v>1</v>
      </c>
      <c r="R21" s="9">
        <v>1</v>
      </c>
      <c r="S21" s="9">
        <v>1</v>
      </c>
      <c r="T21" s="9">
        <v>1</v>
      </c>
      <c r="U21" s="9">
        <v>1</v>
      </c>
      <c r="V21" s="9">
        <v>1</v>
      </c>
      <c r="W21" s="9">
        <v>1</v>
      </c>
      <c r="X21" s="9">
        <v>1</v>
      </c>
      <c r="Y21" s="9">
        <v>1</v>
      </c>
      <c r="Z21" s="9">
        <v>1</v>
      </c>
      <c r="AA21" s="9">
        <v>1</v>
      </c>
      <c r="AB21" s="9">
        <v>1</v>
      </c>
      <c r="AC21" s="9">
        <v>1</v>
      </c>
      <c r="AD21" s="9">
        <v>1</v>
      </c>
      <c r="AE21" s="9">
        <v>1</v>
      </c>
      <c r="AF21" s="9">
        <v>1</v>
      </c>
      <c r="AG21" s="9">
        <v>1</v>
      </c>
      <c r="AH21" s="9">
        <v>1</v>
      </c>
      <c r="AI21" s="9">
        <v>1</v>
      </c>
      <c r="AJ21" s="9">
        <v>1</v>
      </c>
      <c r="AK21" s="9">
        <v>1</v>
      </c>
      <c r="AL21" s="9">
        <v>1</v>
      </c>
      <c r="AM21" s="9">
        <v>1</v>
      </c>
      <c r="AN21" s="9">
        <v>1</v>
      </c>
      <c r="AO21" s="9">
        <v>1</v>
      </c>
      <c r="AP21" s="9">
        <v>1</v>
      </c>
      <c r="AQ21" s="9">
        <v>1</v>
      </c>
      <c r="AR21" s="9">
        <v>1</v>
      </c>
      <c r="AS21" s="9">
        <v>1</v>
      </c>
      <c r="AT21" s="9">
        <v>1</v>
      </c>
      <c r="AU21" s="9">
        <v>1</v>
      </c>
      <c r="AV21" s="9">
        <v>1</v>
      </c>
      <c r="AW21" s="9">
        <v>1</v>
      </c>
      <c r="AX21" s="9">
        <v>1</v>
      </c>
      <c r="AY21" s="8"/>
    </row>
    <row r="22" spans="1:51">
      <c r="A22" s="31"/>
      <c r="B22" s="31"/>
      <c r="C22" s="10">
        <v>1008</v>
      </c>
      <c r="D22" s="10">
        <v>222</v>
      </c>
      <c r="E22" s="10">
        <v>274</v>
      </c>
      <c r="F22" s="10">
        <v>257</v>
      </c>
      <c r="G22" s="10">
        <v>255</v>
      </c>
      <c r="H22" s="10">
        <v>99</v>
      </c>
      <c r="I22" s="10">
        <v>176</v>
      </c>
      <c r="J22" s="10">
        <v>160</v>
      </c>
      <c r="K22" s="10">
        <v>248</v>
      </c>
      <c r="L22" s="10">
        <v>325</v>
      </c>
      <c r="M22" s="10">
        <v>388</v>
      </c>
      <c r="N22" s="10">
        <v>607</v>
      </c>
      <c r="O22" s="10">
        <v>246</v>
      </c>
      <c r="P22" s="10">
        <v>101</v>
      </c>
      <c r="Q22" s="10">
        <v>143</v>
      </c>
      <c r="R22" s="10">
        <v>135</v>
      </c>
      <c r="S22" s="10">
        <v>126</v>
      </c>
      <c r="T22" s="10">
        <v>47</v>
      </c>
      <c r="U22" s="10">
        <v>126</v>
      </c>
      <c r="V22" s="10">
        <v>236</v>
      </c>
      <c r="W22" s="10">
        <v>299</v>
      </c>
      <c r="X22" s="10">
        <v>189</v>
      </c>
      <c r="Y22" s="10">
        <v>199</v>
      </c>
      <c r="Z22" s="10">
        <v>77</v>
      </c>
      <c r="AA22" s="10">
        <v>8</v>
      </c>
      <c r="AB22" s="10">
        <v>457</v>
      </c>
      <c r="AC22" s="10">
        <v>102</v>
      </c>
      <c r="AD22" s="10">
        <v>16</v>
      </c>
      <c r="AE22" s="10">
        <v>41</v>
      </c>
      <c r="AF22" s="10">
        <v>86</v>
      </c>
      <c r="AG22" s="10">
        <v>28</v>
      </c>
      <c r="AH22" s="10">
        <v>5</v>
      </c>
      <c r="AI22" s="10">
        <v>13</v>
      </c>
      <c r="AJ22" s="10">
        <v>4</v>
      </c>
      <c r="AK22" s="10">
        <v>252</v>
      </c>
      <c r="AL22" s="10">
        <v>392</v>
      </c>
      <c r="AM22" s="10">
        <v>43</v>
      </c>
      <c r="AN22" s="10">
        <v>304</v>
      </c>
      <c r="AO22" s="10">
        <v>236</v>
      </c>
      <c r="AP22" s="10">
        <v>2</v>
      </c>
      <c r="AQ22" s="10">
        <v>31</v>
      </c>
      <c r="AR22" s="10">
        <v>20</v>
      </c>
      <c r="AS22" s="10">
        <v>188</v>
      </c>
      <c r="AT22" s="10">
        <v>352</v>
      </c>
      <c r="AU22" s="10">
        <v>212</v>
      </c>
      <c r="AV22" s="10">
        <v>66</v>
      </c>
      <c r="AW22" s="10">
        <v>80</v>
      </c>
      <c r="AX22" s="10">
        <v>90</v>
      </c>
      <c r="AY22" s="8"/>
    </row>
    <row r="23" spans="1:51">
      <c r="A23" s="31"/>
      <c r="B23" s="31"/>
      <c r="C23" s="11" t="s">
        <v>97</v>
      </c>
      <c r="D23" s="11" t="s">
        <v>97</v>
      </c>
      <c r="E23" s="11" t="s">
        <v>97</v>
      </c>
      <c r="F23" s="11" t="s">
        <v>97</v>
      </c>
      <c r="G23" s="11" t="s">
        <v>97</v>
      </c>
      <c r="H23" s="11" t="s">
        <v>97</v>
      </c>
      <c r="I23" s="11" t="s">
        <v>97</v>
      </c>
      <c r="J23" s="11" t="s">
        <v>97</v>
      </c>
      <c r="K23" s="11" t="s">
        <v>97</v>
      </c>
      <c r="L23" s="11" t="s">
        <v>97</v>
      </c>
      <c r="M23" s="11" t="s">
        <v>97</v>
      </c>
      <c r="N23" s="11" t="s">
        <v>97</v>
      </c>
      <c r="O23" s="11" t="s">
        <v>97</v>
      </c>
      <c r="P23" s="11" t="s">
        <v>97</v>
      </c>
      <c r="Q23" s="11" t="s">
        <v>97</v>
      </c>
      <c r="R23" s="11" t="s">
        <v>97</v>
      </c>
      <c r="S23" s="11" t="s">
        <v>97</v>
      </c>
      <c r="T23" s="11" t="s">
        <v>97</v>
      </c>
      <c r="U23" s="11" t="s">
        <v>97</v>
      </c>
      <c r="V23" s="11" t="s">
        <v>97</v>
      </c>
      <c r="W23" s="11" t="s">
        <v>97</v>
      </c>
      <c r="X23" s="11" t="s">
        <v>97</v>
      </c>
      <c r="Y23" s="11" t="s">
        <v>97</v>
      </c>
      <c r="Z23" s="11" t="s">
        <v>97</v>
      </c>
      <c r="AA23" s="11" t="s">
        <v>97</v>
      </c>
      <c r="AB23" s="11" t="s">
        <v>97</v>
      </c>
      <c r="AC23" s="11" t="s">
        <v>97</v>
      </c>
      <c r="AD23" s="11" t="s">
        <v>97</v>
      </c>
      <c r="AE23" s="11" t="s">
        <v>97</v>
      </c>
      <c r="AF23" s="11" t="s">
        <v>97</v>
      </c>
      <c r="AG23" s="11" t="s">
        <v>97</v>
      </c>
      <c r="AH23" s="11" t="s">
        <v>97</v>
      </c>
      <c r="AI23" s="11" t="s">
        <v>97</v>
      </c>
      <c r="AJ23" s="11" t="s">
        <v>97</v>
      </c>
      <c r="AK23" s="11" t="s">
        <v>97</v>
      </c>
      <c r="AL23" s="11" t="s">
        <v>97</v>
      </c>
      <c r="AM23" s="11" t="s">
        <v>97</v>
      </c>
      <c r="AN23" s="11" t="s">
        <v>97</v>
      </c>
      <c r="AO23" s="11" t="s">
        <v>97</v>
      </c>
      <c r="AP23" s="11" t="s">
        <v>97</v>
      </c>
      <c r="AQ23" s="11" t="s">
        <v>97</v>
      </c>
      <c r="AR23" s="11" t="s">
        <v>97</v>
      </c>
      <c r="AS23" s="11" t="s">
        <v>97</v>
      </c>
      <c r="AT23" s="11" t="s">
        <v>97</v>
      </c>
      <c r="AU23" s="11" t="s">
        <v>97</v>
      </c>
      <c r="AV23" s="11" t="s">
        <v>97</v>
      </c>
      <c r="AW23" s="11" t="s">
        <v>97</v>
      </c>
      <c r="AX23" s="11" t="s">
        <v>97</v>
      </c>
      <c r="AY23" s="8"/>
    </row>
    <row r="24" spans="1:51" s="17" customFormat="1" ht="15" customHeight="1" thickBot="1">
      <c r="A24" s="33" t="s">
        <v>113</v>
      </c>
      <c r="B24" s="34"/>
      <c r="C24" s="18">
        <v>3.085673582655617</v>
      </c>
      <c r="D24" s="18">
        <v>6.5768447929980987</v>
      </c>
      <c r="E24" s="18">
        <v>5.9198577336780653</v>
      </c>
      <c r="F24" s="18">
        <v>6.112550371786627</v>
      </c>
      <c r="G24" s="18">
        <v>6.1364784311213523</v>
      </c>
      <c r="H24" s="18">
        <v>9.8490488379644887</v>
      </c>
      <c r="I24" s="18">
        <v>7.3865970193356851</v>
      </c>
      <c r="J24" s="18">
        <v>7.7471696345025407</v>
      </c>
      <c r="K24" s="18">
        <v>6.222493840728113</v>
      </c>
      <c r="L24" s="18">
        <v>5.4354747962215839</v>
      </c>
      <c r="M24" s="18">
        <v>4.9745543670143686</v>
      </c>
      <c r="N24" s="18">
        <v>3.9768937199351342</v>
      </c>
      <c r="O24" s="18">
        <v>6.2477414929465978</v>
      </c>
      <c r="P24" s="18">
        <v>9.7510394129414486</v>
      </c>
      <c r="Q24" s="18">
        <v>8.194783783836316</v>
      </c>
      <c r="R24" s="18">
        <v>8.4341203155395963</v>
      </c>
      <c r="S24" s="18">
        <v>8.7301701224051644</v>
      </c>
      <c r="T24" s="18">
        <v>14.294549978506531</v>
      </c>
      <c r="U24" s="18">
        <v>8.7301701224051644</v>
      </c>
      <c r="V24" s="18">
        <v>6.378756909717108</v>
      </c>
      <c r="W24" s="18">
        <v>5.6669233346210612</v>
      </c>
      <c r="X24" s="18">
        <v>7.1280043504788546</v>
      </c>
      <c r="Y24" s="18">
        <v>6.9465772892809596</v>
      </c>
      <c r="Z24" s="18">
        <v>11.167853563147579</v>
      </c>
      <c r="AA24" s="18" t="s">
        <v>114</v>
      </c>
      <c r="AB24" s="18">
        <v>4.5835497843852231</v>
      </c>
      <c r="AC24" s="18">
        <v>9.7031192327749221</v>
      </c>
      <c r="AD24" s="18">
        <v>24.499877499612079</v>
      </c>
      <c r="AE24" s="18">
        <v>15.304824596538021</v>
      </c>
      <c r="AF24" s="18">
        <v>10.56731235382858</v>
      </c>
      <c r="AG24" s="18">
        <v>18.520092494258339</v>
      </c>
      <c r="AH24" s="18" t="s">
        <v>114</v>
      </c>
      <c r="AI24" s="18">
        <v>27.180200893507848</v>
      </c>
      <c r="AJ24" s="18" t="s">
        <v>114</v>
      </c>
      <c r="AK24" s="18">
        <v>6.1729031944134967</v>
      </c>
      <c r="AL24" s="18">
        <v>4.9491023087433854</v>
      </c>
      <c r="AM24" s="18">
        <v>14.944650662952659</v>
      </c>
      <c r="AN24" s="18">
        <v>5.6201177615456004</v>
      </c>
      <c r="AO24" s="18">
        <v>6.378756909717108</v>
      </c>
      <c r="AP24" s="18" t="s">
        <v>114</v>
      </c>
      <c r="AQ24" s="18">
        <v>17.601143584430531</v>
      </c>
      <c r="AR24" s="18">
        <v>21.91332739368012</v>
      </c>
      <c r="AS24" s="18">
        <v>7.1469390489078553</v>
      </c>
      <c r="AT24" s="18">
        <v>5.2228063746956837</v>
      </c>
      <c r="AU24" s="18">
        <v>6.7301942262311947</v>
      </c>
      <c r="AV24" s="18">
        <v>12.062704748703011</v>
      </c>
      <c r="AW24" s="18">
        <v>10.956444558452869</v>
      </c>
      <c r="AX24" s="18">
        <v>10.329800558624751</v>
      </c>
      <c r="AY24" s="8"/>
    </row>
    <row r="25" spans="1:51" ht="15.75" customHeight="1" thickTop="1">
      <c r="A25" s="13" t="s">
        <v>329</v>
      </c>
      <c r="B25" s="14"/>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row>
    <row r="26" spans="1:51">
      <c r="A26" s="16" t="s">
        <v>115</v>
      </c>
    </row>
  </sheetData>
  <mergeCells count="19">
    <mergeCell ref="AR3:AX3"/>
    <mergeCell ref="V3:AA3"/>
    <mergeCell ref="AB3:AK3"/>
    <mergeCell ref="AV2:AX2"/>
    <mergeCell ref="A2:C2"/>
    <mergeCell ref="A3:B5"/>
    <mergeCell ref="D3:G3"/>
    <mergeCell ref="H3:L3"/>
    <mergeCell ref="M3:N3"/>
    <mergeCell ref="O3:U3"/>
    <mergeCell ref="AL3:AQ3"/>
    <mergeCell ref="B21:B23"/>
    <mergeCell ref="A6:A23"/>
    <mergeCell ref="A24:B24"/>
    <mergeCell ref="B6:B8"/>
    <mergeCell ref="B9:B11"/>
    <mergeCell ref="B12:B14"/>
    <mergeCell ref="B15:B17"/>
    <mergeCell ref="B18:B20"/>
  </mergeCells>
  <hyperlinks>
    <hyperlink ref="A1" location="'TOC'!A1:A1" display="Back to TOC" xr:uid="{00000000-0004-0000-59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AY38"/>
  <sheetViews>
    <sheetView workbookViewId="0">
      <pane xSplit="2" topLeftCell="C1" activePane="topRight" state="frozen"/>
      <selection pane="topRight"/>
    </sheetView>
  </sheetViews>
  <sheetFormatPr baseColWidth="10" defaultColWidth="8.83203125" defaultRowHeight="15"/>
  <cols>
    <col min="1" max="1" width="50" style="19" bestFit="1"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7" t="s">
        <v>330</v>
      </c>
      <c r="B2" s="31"/>
      <c r="C2" s="31"/>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6" t="s">
        <v>29</v>
      </c>
      <c r="AW2" s="31"/>
      <c r="AX2" s="31"/>
      <c r="AY2" s="8"/>
    </row>
    <row r="3" spans="1:51" ht="37" customHeight="1">
      <c r="A3" s="38"/>
      <c r="B3" s="31"/>
      <c r="C3" s="20" t="s">
        <v>30</v>
      </c>
      <c r="D3" s="35" t="s">
        <v>31</v>
      </c>
      <c r="E3" s="31"/>
      <c r="F3" s="31"/>
      <c r="G3" s="31"/>
      <c r="H3" s="35" t="s">
        <v>32</v>
      </c>
      <c r="I3" s="31"/>
      <c r="J3" s="31"/>
      <c r="K3" s="31"/>
      <c r="L3" s="31"/>
      <c r="M3" s="35" t="s">
        <v>33</v>
      </c>
      <c r="N3" s="31"/>
      <c r="O3" s="35" t="s">
        <v>34</v>
      </c>
      <c r="P3" s="31"/>
      <c r="Q3" s="31"/>
      <c r="R3" s="31"/>
      <c r="S3" s="31"/>
      <c r="T3" s="31"/>
      <c r="U3" s="31"/>
      <c r="V3" s="35" t="s">
        <v>35</v>
      </c>
      <c r="W3" s="31"/>
      <c r="X3" s="31"/>
      <c r="Y3" s="31"/>
      <c r="Z3" s="31"/>
      <c r="AA3" s="31"/>
      <c r="AB3" s="35" t="s">
        <v>36</v>
      </c>
      <c r="AC3" s="31"/>
      <c r="AD3" s="31"/>
      <c r="AE3" s="31"/>
      <c r="AF3" s="31"/>
      <c r="AG3" s="31"/>
      <c r="AH3" s="31"/>
      <c r="AI3" s="31"/>
      <c r="AJ3" s="31"/>
      <c r="AK3" s="31"/>
      <c r="AL3" s="35" t="s">
        <v>37</v>
      </c>
      <c r="AM3" s="31"/>
      <c r="AN3" s="31"/>
      <c r="AO3" s="31"/>
      <c r="AP3" s="31"/>
      <c r="AQ3" s="31"/>
      <c r="AR3" s="35" t="s">
        <v>38</v>
      </c>
      <c r="AS3" s="31"/>
      <c r="AT3" s="31"/>
      <c r="AU3" s="31"/>
      <c r="AV3" s="31"/>
      <c r="AW3" s="31"/>
      <c r="AX3" s="31"/>
      <c r="AY3" s="8"/>
    </row>
    <row r="4" spans="1:51" ht="16" customHeight="1">
      <c r="A4" s="31"/>
      <c r="B4" s="31"/>
      <c r="C4" s="21" t="s">
        <v>39</v>
      </c>
      <c r="D4" s="21" t="s">
        <v>39</v>
      </c>
      <c r="E4" s="21" t="s">
        <v>40</v>
      </c>
      <c r="F4" s="21" t="s">
        <v>41</v>
      </c>
      <c r="G4" s="21" t="s">
        <v>42</v>
      </c>
      <c r="H4" s="21" t="s">
        <v>39</v>
      </c>
      <c r="I4" s="21" t="s">
        <v>40</v>
      </c>
      <c r="J4" s="21" t="s">
        <v>41</v>
      </c>
      <c r="K4" s="21" t="s">
        <v>42</v>
      </c>
      <c r="L4" s="21" t="s">
        <v>43</v>
      </c>
      <c r="M4" s="21" t="s">
        <v>39</v>
      </c>
      <c r="N4" s="21" t="s">
        <v>40</v>
      </c>
      <c r="O4" s="21" t="s">
        <v>39</v>
      </c>
      <c r="P4" s="21" t="s">
        <v>40</v>
      </c>
      <c r="Q4" s="21" t="s">
        <v>41</v>
      </c>
      <c r="R4" s="21" t="s">
        <v>42</v>
      </c>
      <c r="S4" s="21" t="s">
        <v>43</v>
      </c>
      <c r="T4" s="21" t="s">
        <v>44</v>
      </c>
      <c r="U4" s="21" t="s">
        <v>45</v>
      </c>
      <c r="V4" s="21" t="s">
        <v>39</v>
      </c>
      <c r="W4" s="21" t="s">
        <v>40</v>
      </c>
      <c r="X4" s="21" t="s">
        <v>41</v>
      </c>
      <c r="Y4" s="21" t="s">
        <v>42</v>
      </c>
      <c r="Z4" s="21" t="s">
        <v>43</v>
      </c>
      <c r="AA4" s="21" t="s">
        <v>44</v>
      </c>
      <c r="AB4" s="21" t="s">
        <v>39</v>
      </c>
      <c r="AC4" s="21" t="s">
        <v>40</v>
      </c>
      <c r="AD4" s="21" t="s">
        <v>41</v>
      </c>
      <c r="AE4" s="21" t="s">
        <v>42</v>
      </c>
      <c r="AF4" s="21" t="s">
        <v>43</v>
      </c>
      <c r="AG4" s="21" t="s">
        <v>44</v>
      </c>
      <c r="AH4" s="21" t="s">
        <v>45</v>
      </c>
      <c r="AI4" s="21" t="s">
        <v>46</v>
      </c>
      <c r="AJ4" s="21" t="s">
        <v>47</v>
      </c>
      <c r="AK4" s="21" t="s">
        <v>48</v>
      </c>
      <c r="AL4" s="21" t="s">
        <v>39</v>
      </c>
      <c r="AM4" s="21" t="s">
        <v>40</v>
      </c>
      <c r="AN4" s="21" t="s">
        <v>41</v>
      </c>
      <c r="AO4" s="21" t="s">
        <v>42</v>
      </c>
      <c r="AP4" s="21" t="s">
        <v>43</v>
      </c>
      <c r="AQ4" s="21" t="s">
        <v>44</v>
      </c>
      <c r="AR4" s="21" t="s">
        <v>39</v>
      </c>
      <c r="AS4" s="21" t="s">
        <v>40</v>
      </c>
      <c r="AT4" s="21" t="s">
        <v>41</v>
      </c>
      <c r="AU4" s="21" t="s">
        <v>42</v>
      </c>
      <c r="AV4" s="21" t="s">
        <v>43</v>
      </c>
      <c r="AW4" s="21" t="s">
        <v>44</v>
      </c>
      <c r="AX4" s="21" t="s">
        <v>45</v>
      </c>
      <c r="AY4" s="8"/>
    </row>
    <row r="5" spans="1:51" ht="34.5" customHeight="1">
      <c r="A5" s="31"/>
      <c r="B5" s="31"/>
      <c r="C5" s="20" t="s">
        <v>49</v>
      </c>
      <c r="D5" s="20" t="s">
        <v>50</v>
      </c>
      <c r="E5" s="20" t="s">
        <v>51</v>
      </c>
      <c r="F5" s="20" t="s">
        <v>52</v>
      </c>
      <c r="G5" s="20" t="s">
        <v>53</v>
      </c>
      <c r="H5" s="20" t="s">
        <v>54</v>
      </c>
      <c r="I5" s="20" t="s">
        <v>55</v>
      </c>
      <c r="J5" s="20" t="s">
        <v>56</v>
      </c>
      <c r="K5" s="20" t="s">
        <v>57</v>
      </c>
      <c r="L5" s="20" t="s">
        <v>58</v>
      </c>
      <c r="M5" s="20" t="s">
        <v>59</v>
      </c>
      <c r="N5" s="20" t="s">
        <v>60</v>
      </c>
      <c r="O5" s="20" t="s">
        <v>61</v>
      </c>
      <c r="P5" s="20" t="s">
        <v>62</v>
      </c>
      <c r="Q5" s="20" t="s">
        <v>63</v>
      </c>
      <c r="R5" s="20" t="s">
        <v>64</v>
      </c>
      <c r="S5" s="20" t="s">
        <v>65</v>
      </c>
      <c r="T5" s="20" t="s">
        <v>66</v>
      </c>
      <c r="U5" s="20" t="s">
        <v>67</v>
      </c>
      <c r="V5" s="20" t="s">
        <v>68</v>
      </c>
      <c r="W5" s="20" t="s">
        <v>69</v>
      </c>
      <c r="X5" s="20" t="s">
        <v>70</v>
      </c>
      <c r="Y5" s="20" t="s">
        <v>71</v>
      </c>
      <c r="Z5" s="20" t="s">
        <v>72</v>
      </c>
      <c r="AA5" s="20" t="s">
        <v>73</v>
      </c>
      <c r="AB5" s="20" t="s">
        <v>74</v>
      </c>
      <c r="AC5" s="20" t="s">
        <v>75</v>
      </c>
      <c r="AD5" s="20" t="s">
        <v>76</v>
      </c>
      <c r="AE5" s="20" t="s">
        <v>77</v>
      </c>
      <c r="AF5" s="20" t="s">
        <v>78</v>
      </c>
      <c r="AG5" s="20" t="s">
        <v>79</v>
      </c>
      <c r="AH5" s="20" t="s">
        <v>80</v>
      </c>
      <c r="AI5" s="20" t="s">
        <v>81</v>
      </c>
      <c r="AJ5" s="20" t="s">
        <v>82</v>
      </c>
      <c r="AK5" s="20" t="s">
        <v>83</v>
      </c>
      <c r="AL5" s="20" t="s">
        <v>84</v>
      </c>
      <c r="AM5" s="20" t="s">
        <v>85</v>
      </c>
      <c r="AN5" s="20" t="s">
        <v>86</v>
      </c>
      <c r="AO5" s="20" t="s">
        <v>87</v>
      </c>
      <c r="AP5" s="20" t="s">
        <v>88</v>
      </c>
      <c r="AQ5" s="20" t="s">
        <v>89</v>
      </c>
      <c r="AR5" s="20" t="s">
        <v>90</v>
      </c>
      <c r="AS5" s="20" t="s">
        <v>91</v>
      </c>
      <c r="AT5" s="20" t="s">
        <v>92</v>
      </c>
      <c r="AU5" s="20" t="s">
        <v>93</v>
      </c>
      <c r="AV5" s="20" t="s">
        <v>94</v>
      </c>
      <c r="AW5" s="20" t="s">
        <v>95</v>
      </c>
      <c r="AX5" s="20" t="s">
        <v>96</v>
      </c>
      <c r="AY5" s="8"/>
    </row>
    <row r="6" spans="1:51">
      <c r="A6" s="32" t="s">
        <v>331</v>
      </c>
      <c r="B6" s="30" t="s">
        <v>332</v>
      </c>
      <c r="C6" s="9">
        <v>5.8647687642290003E-2</v>
      </c>
      <c r="D6" s="9">
        <v>8.2261900863760007E-2</v>
      </c>
      <c r="E6" s="9">
        <v>4.2656972158569999E-2</v>
      </c>
      <c r="F6" s="9">
        <v>6.3179011879100008E-2</v>
      </c>
      <c r="G6" s="9">
        <v>4.9962762149040003E-2</v>
      </c>
      <c r="H6" s="9">
        <v>0.126425467027</v>
      </c>
      <c r="I6" s="9">
        <v>3.0593103677449999E-2</v>
      </c>
      <c r="J6" s="9">
        <v>2.892041746787E-2</v>
      </c>
      <c r="K6" s="9">
        <v>3.5423335715989997E-2</v>
      </c>
      <c r="L6" s="9">
        <v>7.2994225796259998E-2</v>
      </c>
      <c r="M6" s="9">
        <v>7.60857093782E-2</v>
      </c>
      <c r="N6" s="9">
        <v>4.1280099049950003E-2</v>
      </c>
      <c r="O6" s="9">
        <v>8.1965288551739998E-2</v>
      </c>
      <c r="P6" s="9">
        <v>4.2075587474249998E-2</v>
      </c>
      <c r="Q6" s="9">
        <v>2.1731979380730002E-2</v>
      </c>
      <c r="R6" s="9">
        <v>2.1877359604170001E-2</v>
      </c>
      <c r="S6" s="9">
        <v>8.6592788379079993E-2</v>
      </c>
      <c r="T6" s="9">
        <v>0.1083153987155</v>
      </c>
      <c r="U6" s="9">
        <v>6.2307278664080007E-2</v>
      </c>
      <c r="V6" s="9">
        <v>5.2165871051490002E-2</v>
      </c>
      <c r="W6" s="9">
        <v>5.1314073886989997E-2</v>
      </c>
      <c r="X6" s="9">
        <v>4.7319859913260001E-2</v>
      </c>
      <c r="Y6" s="9">
        <v>8.467619965598E-2</v>
      </c>
      <c r="Z6" s="9">
        <v>6.4885065591610003E-2</v>
      </c>
      <c r="AA6" s="9">
        <v>8.4747832629019998E-2</v>
      </c>
      <c r="AB6" s="9">
        <v>6.4573333811650008E-2</v>
      </c>
      <c r="AC6" s="9">
        <v>4.9548656498560002E-2</v>
      </c>
      <c r="AD6" s="9">
        <v>0</v>
      </c>
      <c r="AE6" s="9">
        <v>1.0652991240960001E-2</v>
      </c>
      <c r="AF6" s="9">
        <v>5.0033620276699997E-2</v>
      </c>
      <c r="AG6" s="9">
        <v>3.2587526594260001E-2</v>
      </c>
      <c r="AH6" s="9">
        <v>0</v>
      </c>
      <c r="AI6" s="9">
        <v>6.7468145344880007E-2</v>
      </c>
      <c r="AJ6" s="9">
        <v>0</v>
      </c>
      <c r="AK6" s="9">
        <v>7.1914203934199991E-2</v>
      </c>
      <c r="AL6" s="9">
        <v>3.989046866946E-2</v>
      </c>
      <c r="AM6" s="9">
        <v>0.16286303252459999</v>
      </c>
      <c r="AN6" s="9">
        <v>3.7847373558410002E-2</v>
      </c>
      <c r="AO6" s="9">
        <v>9.6544876966760007E-2</v>
      </c>
      <c r="AP6" s="9">
        <v>0.36409871318089998</v>
      </c>
      <c r="AQ6" s="9">
        <v>5.0995833985149987E-2</v>
      </c>
      <c r="AR6" s="9">
        <v>0.36652765850079999</v>
      </c>
      <c r="AS6" s="9">
        <v>2.2194498729729999E-2</v>
      </c>
      <c r="AT6" s="9">
        <v>6.4375087039949999E-2</v>
      </c>
      <c r="AU6" s="9">
        <v>3.8620170436920002E-2</v>
      </c>
      <c r="AV6" s="9">
        <v>4.9498005945279998E-2</v>
      </c>
      <c r="AW6" s="9">
        <v>5.5812362004659999E-2</v>
      </c>
      <c r="AX6" s="9">
        <v>7.9011915246599992E-2</v>
      </c>
      <c r="AY6" s="8"/>
    </row>
    <row r="7" spans="1:51">
      <c r="A7" s="31"/>
      <c r="B7" s="31"/>
      <c r="C7" s="10">
        <v>52</v>
      </c>
      <c r="D7" s="10">
        <v>11</v>
      </c>
      <c r="E7" s="10">
        <v>12</v>
      </c>
      <c r="F7" s="10">
        <v>16</v>
      </c>
      <c r="G7" s="10">
        <v>13</v>
      </c>
      <c r="H7" s="10">
        <v>10</v>
      </c>
      <c r="I7" s="10">
        <v>6</v>
      </c>
      <c r="J7" s="10">
        <v>4</v>
      </c>
      <c r="K7" s="10">
        <v>7</v>
      </c>
      <c r="L7" s="10">
        <v>25</v>
      </c>
      <c r="M7" s="10">
        <v>27</v>
      </c>
      <c r="N7" s="10">
        <v>24</v>
      </c>
      <c r="O7" s="10">
        <v>14</v>
      </c>
      <c r="P7" s="10">
        <v>6</v>
      </c>
      <c r="Q7" s="10">
        <v>5</v>
      </c>
      <c r="R7" s="10">
        <v>4</v>
      </c>
      <c r="S7" s="10">
        <v>7</v>
      </c>
      <c r="T7" s="10">
        <v>2</v>
      </c>
      <c r="U7" s="10">
        <v>9</v>
      </c>
      <c r="V7" s="10">
        <v>13</v>
      </c>
      <c r="W7" s="10">
        <v>10</v>
      </c>
      <c r="X7" s="10">
        <v>8</v>
      </c>
      <c r="Y7" s="10">
        <v>15</v>
      </c>
      <c r="Z7" s="10">
        <v>5</v>
      </c>
      <c r="AA7" s="10">
        <v>1</v>
      </c>
      <c r="AB7" s="10">
        <v>20</v>
      </c>
      <c r="AC7" s="10">
        <v>5</v>
      </c>
      <c r="AD7" s="10">
        <v>0</v>
      </c>
      <c r="AE7" s="10">
        <v>1</v>
      </c>
      <c r="AF7" s="10">
        <v>5</v>
      </c>
      <c r="AG7" s="10">
        <v>2</v>
      </c>
      <c r="AH7" s="10">
        <v>0</v>
      </c>
      <c r="AI7" s="10">
        <v>1</v>
      </c>
      <c r="AJ7" s="10">
        <v>0</v>
      </c>
      <c r="AK7" s="10">
        <v>18</v>
      </c>
      <c r="AL7" s="10">
        <v>12</v>
      </c>
      <c r="AM7" s="10">
        <v>8</v>
      </c>
      <c r="AN7" s="10">
        <v>9</v>
      </c>
      <c r="AO7" s="10">
        <v>20</v>
      </c>
      <c r="AP7" s="10">
        <v>1</v>
      </c>
      <c r="AQ7" s="10">
        <v>2</v>
      </c>
      <c r="AR7" s="10">
        <v>2</v>
      </c>
      <c r="AS7" s="10">
        <v>6</v>
      </c>
      <c r="AT7" s="10">
        <v>20</v>
      </c>
      <c r="AU7" s="10">
        <v>10</v>
      </c>
      <c r="AV7" s="10">
        <v>2</v>
      </c>
      <c r="AW7" s="10">
        <v>5</v>
      </c>
      <c r="AX7" s="10">
        <v>7</v>
      </c>
      <c r="AY7" s="8"/>
    </row>
    <row r="8" spans="1:51">
      <c r="A8" s="31"/>
      <c r="B8" s="31"/>
      <c r="C8" s="11" t="s">
        <v>97</v>
      </c>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2" t="s">
        <v>226</v>
      </c>
      <c r="AS8" s="11"/>
      <c r="AT8" s="11"/>
      <c r="AU8" s="11"/>
      <c r="AV8" s="11"/>
      <c r="AW8" s="11"/>
      <c r="AX8" s="11"/>
      <c r="AY8" s="8"/>
    </row>
    <row r="9" spans="1:51">
      <c r="A9" s="31"/>
      <c r="B9" s="30" t="s">
        <v>333</v>
      </c>
      <c r="C9" s="9">
        <v>8.1885555034790003E-2</v>
      </c>
      <c r="D9" s="9">
        <v>4.7393446986140002E-2</v>
      </c>
      <c r="E9" s="9">
        <v>9.7307793172739993E-2</v>
      </c>
      <c r="F9" s="9">
        <v>7.0966792728040004E-2</v>
      </c>
      <c r="G9" s="9">
        <v>0.10738920251969999</v>
      </c>
      <c r="H9" s="9">
        <v>0.16073721122599999</v>
      </c>
      <c r="I9" s="9">
        <v>4.2715842102909997E-2</v>
      </c>
      <c r="J9" s="9">
        <v>7.3693505099359999E-2</v>
      </c>
      <c r="K9" s="9">
        <v>5.4545796739019999E-2</v>
      </c>
      <c r="L9" s="9">
        <v>8.7396878136009992E-2</v>
      </c>
      <c r="M9" s="9">
        <v>9.2789334400369988E-2</v>
      </c>
      <c r="N9" s="9">
        <v>7.3215715570619996E-2</v>
      </c>
      <c r="O9" s="9">
        <v>5.7220659832740002E-2</v>
      </c>
      <c r="P9" s="9">
        <v>0.1097397885737</v>
      </c>
      <c r="Q9" s="9">
        <v>7.3709768140870005E-2</v>
      </c>
      <c r="R9" s="9">
        <v>0.14456621873930001</v>
      </c>
      <c r="S9" s="9">
        <v>7.9275198396200008E-2</v>
      </c>
      <c r="T9" s="9">
        <v>5.5862756720119998E-2</v>
      </c>
      <c r="U9" s="9">
        <v>7.2979184928279997E-2</v>
      </c>
      <c r="V9" s="9">
        <v>6.9121579858409998E-2</v>
      </c>
      <c r="W9" s="9">
        <v>7.7887365805270004E-2</v>
      </c>
      <c r="X9" s="9">
        <v>7.5340231729739998E-2</v>
      </c>
      <c r="Y9" s="9">
        <v>9.214859886641999E-2</v>
      </c>
      <c r="Z9" s="9">
        <v>0.1068101085263</v>
      </c>
      <c r="AA9" s="9">
        <v>0.22863934659599999</v>
      </c>
      <c r="AB9" s="9">
        <v>8.8367943884979996E-2</v>
      </c>
      <c r="AC9" s="9">
        <v>6.5569138731709997E-2</v>
      </c>
      <c r="AD9" s="9">
        <v>5.1667309756500003E-2</v>
      </c>
      <c r="AE9" s="9">
        <v>1.342574093335E-2</v>
      </c>
      <c r="AF9" s="9">
        <v>5.6296935266040002E-2</v>
      </c>
      <c r="AG9" s="9">
        <v>5.4018101333989987E-2</v>
      </c>
      <c r="AH9" s="9">
        <v>0</v>
      </c>
      <c r="AI9" s="9">
        <v>0.13944920564659999</v>
      </c>
      <c r="AJ9" s="9">
        <v>9.3233788912839996E-2</v>
      </c>
      <c r="AK9" s="9">
        <v>0.10204042759199999</v>
      </c>
      <c r="AL9" s="9">
        <v>9.6550113236439999E-2</v>
      </c>
      <c r="AM9" s="9">
        <v>0.1248163298749</v>
      </c>
      <c r="AN9" s="9">
        <v>2.4868876462900001E-2</v>
      </c>
      <c r="AO9" s="9">
        <v>0.121570317415</v>
      </c>
      <c r="AP9" s="9">
        <v>0</v>
      </c>
      <c r="AQ9" s="9">
        <v>3.2263928384660003E-2</v>
      </c>
      <c r="AR9" s="9">
        <v>4.6535136200940012E-2</v>
      </c>
      <c r="AS9" s="9">
        <v>5.5878344648760001E-2</v>
      </c>
      <c r="AT9" s="9">
        <v>0.12557747564050001</v>
      </c>
      <c r="AU9" s="9">
        <v>8.1106214801259999E-2</v>
      </c>
      <c r="AV9" s="9">
        <v>2.1559597349900001E-2</v>
      </c>
      <c r="AW9" s="9">
        <v>4.0370246405179999E-2</v>
      </c>
      <c r="AX9" s="9">
        <v>6.0280627321949998E-2</v>
      </c>
      <c r="AY9" s="8"/>
    </row>
    <row r="10" spans="1:51">
      <c r="A10" s="31"/>
      <c r="B10" s="31"/>
      <c r="C10" s="10">
        <v>74</v>
      </c>
      <c r="D10" s="10">
        <v>15</v>
      </c>
      <c r="E10" s="10">
        <v>21</v>
      </c>
      <c r="F10" s="10">
        <v>17</v>
      </c>
      <c r="G10" s="10">
        <v>21</v>
      </c>
      <c r="H10" s="10">
        <v>14</v>
      </c>
      <c r="I10" s="10">
        <v>8</v>
      </c>
      <c r="J10" s="10">
        <v>10</v>
      </c>
      <c r="K10" s="10">
        <v>14</v>
      </c>
      <c r="L10" s="10">
        <v>28</v>
      </c>
      <c r="M10" s="10">
        <v>33</v>
      </c>
      <c r="N10" s="10">
        <v>41</v>
      </c>
      <c r="O10" s="10">
        <v>14</v>
      </c>
      <c r="P10" s="10">
        <v>11</v>
      </c>
      <c r="Q10" s="10">
        <v>10</v>
      </c>
      <c r="R10" s="10">
        <v>10</v>
      </c>
      <c r="S10" s="10">
        <v>8</v>
      </c>
      <c r="T10" s="10">
        <v>3</v>
      </c>
      <c r="U10" s="10">
        <v>12</v>
      </c>
      <c r="V10" s="10">
        <v>17</v>
      </c>
      <c r="W10" s="10">
        <v>23</v>
      </c>
      <c r="X10" s="10">
        <v>10</v>
      </c>
      <c r="Y10" s="10">
        <v>15</v>
      </c>
      <c r="Z10" s="10">
        <v>7</v>
      </c>
      <c r="AA10" s="10">
        <v>2</v>
      </c>
      <c r="AB10" s="10">
        <v>33</v>
      </c>
      <c r="AC10" s="10">
        <v>7</v>
      </c>
      <c r="AD10" s="10">
        <v>1</v>
      </c>
      <c r="AE10" s="10">
        <v>1</v>
      </c>
      <c r="AF10" s="10">
        <v>7</v>
      </c>
      <c r="AG10" s="10">
        <v>2</v>
      </c>
      <c r="AH10" s="10">
        <v>0</v>
      </c>
      <c r="AI10" s="10">
        <v>2</v>
      </c>
      <c r="AJ10" s="10">
        <v>1</v>
      </c>
      <c r="AK10" s="10">
        <v>20</v>
      </c>
      <c r="AL10" s="10">
        <v>33</v>
      </c>
      <c r="AM10" s="10">
        <v>6</v>
      </c>
      <c r="AN10" s="10">
        <v>10</v>
      </c>
      <c r="AO10" s="10">
        <v>23</v>
      </c>
      <c r="AP10" s="10">
        <v>0</v>
      </c>
      <c r="AQ10" s="10">
        <v>2</v>
      </c>
      <c r="AR10" s="10">
        <v>2</v>
      </c>
      <c r="AS10" s="10">
        <v>12</v>
      </c>
      <c r="AT10" s="10">
        <v>29</v>
      </c>
      <c r="AU10" s="10">
        <v>18</v>
      </c>
      <c r="AV10" s="10">
        <v>2</v>
      </c>
      <c r="AW10" s="10">
        <v>5</v>
      </c>
      <c r="AX10" s="10">
        <v>6</v>
      </c>
      <c r="AY10" s="8"/>
    </row>
    <row r="11" spans="1:51">
      <c r="A11" s="31"/>
      <c r="B11" s="31"/>
      <c r="C11" s="11" t="s">
        <v>97</v>
      </c>
      <c r="D11" s="11"/>
      <c r="E11" s="11"/>
      <c r="F11" s="11"/>
      <c r="G11" s="11"/>
      <c r="H11" s="12" t="s">
        <v>106</v>
      </c>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2" t="s">
        <v>118</v>
      </c>
      <c r="AM11" s="12" t="s">
        <v>118</v>
      </c>
      <c r="AN11" s="11"/>
      <c r="AO11" s="12" t="s">
        <v>118</v>
      </c>
      <c r="AP11" s="11"/>
      <c r="AQ11" s="11"/>
      <c r="AR11" s="11"/>
      <c r="AS11" s="11"/>
      <c r="AT11" s="11"/>
      <c r="AU11" s="11"/>
      <c r="AV11" s="11"/>
      <c r="AW11" s="11"/>
      <c r="AX11" s="11"/>
      <c r="AY11" s="8"/>
    </row>
    <row r="12" spans="1:51">
      <c r="A12" s="31"/>
      <c r="B12" s="30" t="s">
        <v>334</v>
      </c>
      <c r="C12" s="9">
        <v>0.17771638423479999</v>
      </c>
      <c r="D12" s="9">
        <v>0.1905870599584</v>
      </c>
      <c r="E12" s="9">
        <v>0.19190122116409999</v>
      </c>
      <c r="F12" s="9">
        <v>0.16852766963560001</v>
      </c>
      <c r="G12" s="9">
        <v>0.16031849879189999</v>
      </c>
      <c r="H12" s="9">
        <v>0.21437770085339999</v>
      </c>
      <c r="I12" s="9">
        <v>0.21463796559000001</v>
      </c>
      <c r="J12" s="9">
        <v>0.1671179014461</v>
      </c>
      <c r="K12" s="9">
        <v>0.1422328590444</v>
      </c>
      <c r="L12" s="9">
        <v>0.16494818425400001</v>
      </c>
      <c r="M12" s="9">
        <v>0.17697555760030001</v>
      </c>
      <c r="N12" s="9">
        <v>0.1827711254388</v>
      </c>
      <c r="O12" s="9">
        <v>0.1683728290522</v>
      </c>
      <c r="P12" s="9">
        <v>0.1084974493485</v>
      </c>
      <c r="Q12" s="9">
        <v>0.21025815261540001</v>
      </c>
      <c r="R12" s="9">
        <v>0.14713546851590001</v>
      </c>
      <c r="S12" s="9">
        <v>0.14123061079829999</v>
      </c>
      <c r="T12" s="9">
        <v>0.34624446257820002</v>
      </c>
      <c r="U12" s="9">
        <v>0.21040982398479999</v>
      </c>
      <c r="V12" s="9">
        <v>0.18666952385489999</v>
      </c>
      <c r="W12" s="9">
        <v>0.17037712282610001</v>
      </c>
      <c r="X12" s="9">
        <v>0.15764295343929999</v>
      </c>
      <c r="Y12" s="9">
        <v>0.22193939577800001</v>
      </c>
      <c r="Z12" s="9">
        <v>0.13028784923059999</v>
      </c>
      <c r="AA12" s="9">
        <v>7.3833905899459998E-2</v>
      </c>
      <c r="AB12" s="9">
        <v>0.18989719961490001</v>
      </c>
      <c r="AC12" s="9">
        <v>0.21583963770119999</v>
      </c>
      <c r="AD12" s="9">
        <v>0.27949447239309999</v>
      </c>
      <c r="AE12" s="9">
        <v>6.3512470561989998E-2</v>
      </c>
      <c r="AF12" s="9">
        <v>0.16420007664149999</v>
      </c>
      <c r="AG12" s="9">
        <v>7.4263839797789999E-2</v>
      </c>
      <c r="AH12" s="9">
        <v>0.21038454494639999</v>
      </c>
      <c r="AI12" s="9">
        <v>0.34438603299729997</v>
      </c>
      <c r="AJ12" s="9">
        <v>0.12735641892569999</v>
      </c>
      <c r="AK12" s="9">
        <v>0.16002338496230001</v>
      </c>
      <c r="AL12" s="9">
        <v>0.1464686036982</v>
      </c>
      <c r="AM12" s="9">
        <v>0.1516433111371</v>
      </c>
      <c r="AN12" s="9">
        <v>0.14351821946609999</v>
      </c>
      <c r="AO12" s="9">
        <v>0.25303342183889999</v>
      </c>
      <c r="AP12" s="9">
        <v>0</v>
      </c>
      <c r="AQ12" s="9">
        <v>0.32244411214890001</v>
      </c>
      <c r="AR12" s="9">
        <v>0.1237075675798</v>
      </c>
      <c r="AS12" s="9">
        <v>0.19669287906800001</v>
      </c>
      <c r="AT12" s="9">
        <v>0.12053980978249999</v>
      </c>
      <c r="AU12" s="9">
        <v>0.23758350106449999</v>
      </c>
      <c r="AV12" s="9">
        <v>0.19680989461920001</v>
      </c>
      <c r="AW12" s="9">
        <v>0.21677154109140001</v>
      </c>
      <c r="AX12" s="9">
        <v>0.1790177420207</v>
      </c>
      <c r="AY12" s="8"/>
    </row>
    <row r="13" spans="1:51">
      <c r="A13" s="31"/>
      <c r="B13" s="31"/>
      <c r="C13" s="10">
        <v>181</v>
      </c>
      <c r="D13" s="10">
        <v>38</v>
      </c>
      <c r="E13" s="10">
        <v>56</v>
      </c>
      <c r="F13" s="10">
        <v>43</v>
      </c>
      <c r="G13" s="10">
        <v>44</v>
      </c>
      <c r="H13" s="10">
        <v>18</v>
      </c>
      <c r="I13" s="10">
        <v>38</v>
      </c>
      <c r="J13" s="10">
        <v>27</v>
      </c>
      <c r="K13" s="10">
        <v>38</v>
      </c>
      <c r="L13" s="10">
        <v>58</v>
      </c>
      <c r="M13" s="10">
        <v>70</v>
      </c>
      <c r="N13" s="10">
        <v>111</v>
      </c>
      <c r="O13" s="10">
        <v>50</v>
      </c>
      <c r="P13" s="10">
        <v>9</v>
      </c>
      <c r="Q13" s="10">
        <v>24</v>
      </c>
      <c r="R13" s="10">
        <v>22</v>
      </c>
      <c r="S13" s="10">
        <v>20</v>
      </c>
      <c r="T13" s="10">
        <v>13</v>
      </c>
      <c r="U13" s="10">
        <v>26</v>
      </c>
      <c r="V13" s="10">
        <v>48</v>
      </c>
      <c r="W13" s="10">
        <v>49</v>
      </c>
      <c r="X13" s="10">
        <v>32</v>
      </c>
      <c r="Y13" s="10">
        <v>39</v>
      </c>
      <c r="Z13" s="10">
        <v>12</v>
      </c>
      <c r="AA13" s="10">
        <v>1</v>
      </c>
      <c r="AB13" s="10">
        <v>83</v>
      </c>
      <c r="AC13" s="10">
        <v>26</v>
      </c>
      <c r="AD13" s="10">
        <v>5</v>
      </c>
      <c r="AE13" s="10">
        <v>4</v>
      </c>
      <c r="AF13" s="10">
        <v>15</v>
      </c>
      <c r="AG13" s="10">
        <v>3</v>
      </c>
      <c r="AH13" s="10">
        <v>2</v>
      </c>
      <c r="AI13" s="10">
        <v>4</v>
      </c>
      <c r="AJ13" s="10">
        <v>2</v>
      </c>
      <c r="AK13" s="10">
        <v>36</v>
      </c>
      <c r="AL13" s="10">
        <v>65</v>
      </c>
      <c r="AM13" s="10">
        <v>8</v>
      </c>
      <c r="AN13" s="10">
        <v>43</v>
      </c>
      <c r="AO13" s="10">
        <v>58</v>
      </c>
      <c r="AP13" s="10">
        <v>0</v>
      </c>
      <c r="AQ13" s="10">
        <v>7</v>
      </c>
      <c r="AR13" s="10">
        <v>3</v>
      </c>
      <c r="AS13" s="10">
        <v>35</v>
      </c>
      <c r="AT13" s="10">
        <v>50</v>
      </c>
      <c r="AU13" s="10">
        <v>46</v>
      </c>
      <c r="AV13" s="10">
        <v>15</v>
      </c>
      <c r="AW13" s="10">
        <v>14</v>
      </c>
      <c r="AX13" s="10">
        <v>18</v>
      </c>
      <c r="AY13" s="8"/>
    </row>
    <row r="14" spans="1:51">
      <c r="A14" s="31"/>
      <c r="B14" s="31"/>
      <c r="C14" s="11" t="s">
        <v>97</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8"/>
    </row>
    <row r="15" spans="1:51">
      <c r="A15" s="31"/>
      <c r="B15" s="30" t="s">
        <v>335</v>
      </c>
      <c r="C15" s="9">
        <v>0.1868721522623</v>
      </c>
      <c r="D15" s="9">
        <v>0.14660468320619999</v>
      </c>
      <c r="E15" s="9">
        <v>0.2064451187478</v>
      </c>
      <c r="F15" s="9">
        <v>0.17005478140499999</v>
      </c>
      <c r="G15" s="9">
        <v>0.2190861724091</v>
      </c>
      <c r="H15" s="9">
        <v>0.1080535103709</v>
      </c>
      <c r="I15" s="9">
        <v>0.15267638666360001</v>
      </c>
      <c r="J15" s="9">
        <v>0.258766270332</v>
      </c>
      <c r="K15" s="9">
        <v>0.1647606150265</v>
      </c>
      <c r="L15" s="9">
        <v>0.2454122050824</v>
      </c>
      <c r="M15" s="9">
        <v>0.1750648535812</v>
      </c>
      <c r="N15" s="9">
        <v>0.20123373627239999</v>
      </c>
      <c r="O15" s="9">
        <v>0.1805242998762</v>
      </c>
      <c r="P15" s="9">
        <v>0.21985679405030001</v>
      </c>
      <c r="Q15" s="9">
        <v>0.24256391532820001</v>
      </c>
      <c r="R15" s="9">
        <v>0.18665595920879999</v>
      </c>
      <c r="S15" s="9">
        <v>0.171675104617</v>
      </c>
      <c r="T15" s="9">
        <v>9.2845000479629999E-2</v>
      </c>
      <c r="U15" s="9">
        <v>0.131367396759</v>
      </c>
      <c r="V15" s="9">
        <v>0.1903891717648</v>
      </c>
      <c r="W15" s="9">
        <v>0.21287109792389999</v>
      </c>
      <c r="X15" s="9">
        <v>0.18116462867489999</v>
      </c>
      <c r="Y15" s="9">
        <v>0.1601518405281</v>
      </c>
      <c r="Z15" s="9">
        <v>0.13657486829599999</v>
      </c>
      <c r="AA15" s="9">
        <v>0.34614248313910001</v>
      </c>
      <c r="AB15" s="9">
        <v>0.1962610115557</v>
      </c>
      <c r="AC15" s="9">
        <v>0.20750056230719999</v>
      </c>
      <c r="AD15" s="9">
        <v>0</v>
      </c>
      <c r="AE15" s="9">
        <v>0.15788899389389999</v>
      </c>
      <c r="AF15" s="9">
        <v>0.2465717004372</v>
      </c>
      <c r="AG15" s="9">
        <v>0.1459027424505</v>
      </c>
      <c r="AH15" s="9">
        <v>0.66301049474270002</v>
      </c>
      <c r="AI15" s="9">
        <v>0.29055116296950001</v>
      </c>
      <c r="AJ15" s="9">
        <v>0.77940979216139994</v>
      </c>
      <c r="AK15" s="9">
        <v>0.13488048241610001</v>
      </c>
      <c r="AL15" s="9">
        <v>0.19858590207849999</v>
      </c>
      <c r="AM15" s="9">
        <v>0.28669723775950001</v>
      </c>
      <c r="AN15" s="9">
        <v>0.18363982743689999</v>
      </c>
      <c r="AO15" s="9">
        <v>0.15561062500389999</v>
      </c>
      <c r="AP15" s="9">
        <v>0</v>
      </c>
      <c r="AQ15" s="9">
        <v>0.2069206415098</v>
      </c>
      <c r="AR15" s="9">
        <v>0.111502504333</v>
      </c>
      <c r="AS15" s="9">
        <v>0.21126894963019999</v>
      </c>
      <c r="AT15" s="9">
        <v>0.1857213615562</v>
      </c>
      <c r="AU15" s="9">
        <v>0.16129099426400001</v>
      </c>
      <c r="AV15" s="9">
        <v>0.29094342774519999</v>
      </c>
      <c r="AW15" s="9">
        <v>0.1198573997959</v>
      </c>
      <c r="AX15" s="9">
        <v>0.2058566792738</v>
      </c>
      <c r="AY15" s="8"/>
    </row>
    <row r="16" spans="1:51">
      <c r="A16" s="31"/>
      <c r="B16" s="31"/>
      <c r="C16" s="10">
        <v>192</v>
      </c>
      <c r="D16" s="10">
        <v>43</v>
      </c>
      <c r="E16" s="10">
        <v>48</v>
      </c>
      <c r="F16" s="10">
        <v>49</v>
      </c>
      <c r="G16" s="10">
        <v>52</v>
      </c>
      <c r="H16" s="10">
        <v>17</v>
      </c>
      <c r="I16" s="10">
        <v>28</v>
      </c>
      <c r="J16" s="10">
        <v>33</v>
      </c>
      <c r="K16" s="10">
        <v>36</v>
      </c>
      <c r="L16" s="10">
        <v>77</v>
      </c>
      <c r="M16" s="10">
        <v>71</v>
      </c>
      <c r="N16" s="10">
        <v>120</v>
      </c>
      <c r="O16" s="10">
        <v>51</v>
      </c>
      <c r="P16" s="10">
        <v>22</v>
      </c>
      <c r="Q16" s="10">
        <v>33</v>
      </c>
      <c r="R16" s="10">
        <v>26</v>
      </c>
      <c r="S16" s="10">
        <v>22</v>
      </c>
      <c r="T16" s="10">
        <v>5</v>
      </c>
      <c r="U16" s="10">
        <v>15</v>
      </c>
      <c r="V16" s="10">
        <v>48</v>
      </c>
      <c r="W16" s="10">
        <v>65</v>
      </c>
      <c r="X16" s="10">
        <v>35</v>
      </c>
      <c r="Y16" s="10">
        <v>33</v>
      </c>
      <c r="Z16" s="10">
        <v>9</v>
      </c>
      <c r="AA16" s="10">
        <v>2</v>
      </c>
      <c r="AB16" s="10">
        <v>101</v>
      </c>
      <c r="AC16" s="10">
        <v>22</v>
      </c>
      <c r="AD16" s="10">
        <v>0</v>
      </c>
      <c r="AE16" s="10">
        <v>9</v>
      </c>
      <c r="AF16" s="10">
        <v>21</v>
      </c>
      <c r="AG16" s="10">
        <v>5</v>
      </c>
      <c r="AH16" s="10">
        <v>1</v>
      </c>
      <c r="AI16" s="10">
        <v>4</v>
      </c>
      <c r="AJ16" s="10">
        <v>1</v>
      </c>
      <c r="AK16" s="10">
        <v>28</v>
      </c>
      <c r="AL16" s="10">
        <v>79</v>
      </c>
      <c r="AM16" s="10">
        <v>8</v>
      </c>
      <c r="AN16" s="10">
        <v>50</v>
      </c>
      <c r="AO16" s="10">
        <v>46</v>
      </c>
      <c r="AP16" s="10">
        <v>0</v>
      </c>
      <c r="AQ16" s="10">
        <v>9</v>
      </c>
      <c r="AR16" s="10">
        <v>3</v>
      </c>
      <c r="AS16" s="10">
        <v>43</v>
      </c>
      <c r="AT16" s="10">
        <v>61</v>
      </c>
      <c r="AU16" s="10">
        <v>40</v>
      </c>
      <c r="AV16" s="10">
        <v>15</v>
      </c>
      <c r="AW16" s="10">
        <v>13</v>
      </c>
      <c r="AX16" s="10">
        <v>17</v>
      </c>
      <c r="AY16" s="8"/>
    </row>
    <row r="17" spans="1:51">
      <c r="A17" s="31"/>
      <c r="B17" s="31"/>
      <c r="C17" s="11" t="s">
        <v>97</v>
      </c>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2" t="s">
        <v>336</v>
      </c>
      <c r="AK17" s="11"/>
      <c r="AL17" s="11"/>
      <c r="AM17" s="11"/>
      <c r="AN17" s="11"/>
      <c r="AO17" s="11"/>
      <c r="AP17" s="11"/>
      <c r="AQ17" s="11"/>
      <c r="AR17" s="11"/>
      <c r="AS17" s="11"/>
      <c r="AT17" s="11"/>
      <c r="AU17" s="11"/>
      <c r="AV17" s="11"/>
      <c r="AW17" s="11"/>
      <c r="AX17" s="11"/>
      <c r="AY17" s="8"/>
    </row>
    <row r="18" spans="1:51">
      <c r="A18" s="31"/>
      <c r="B18" s="30" t="s">
        <v>337</v>
      </c>
      <c r="C18" s="9">
        <v>0.12669251894190001</v>
      </c>
      <c r="D18" s="9">
        <v>0.1451992857461</v>
      </c>
      <c r="E18" s="9">
        <v>0.1009599995234</v>
      </c>
      <c r="F18" s="9">
        <v>0.1355839988442</v>
      </c>
      <c r="G18" s="9">
        <v>0.12858103319690001</v>
      </c>
      <c r="H18" s="9">
        <v>0.13345468458910001</v>
      </c>
      <c r="I18" s="9">
        <v>0.13552777977809999</v>
      </c>
      <c r="J18" s="9">
        <v>5.8650357767480003E-2</v>
      </c>
      <c r="K18" s="9">
        <v>0.18739647660209999</v>
      </c>
      <c r="L18" s="9">
        <v>0.1166389474461</v>
      </c>
      <c r="M18" s="9">
        <v>0.1210030216121</v>
      </c>
      <c r="N18" s="9">
        <v>0.13534434993979999</v>
      </c>
      <c r="O18" s="9">
        <v>0.13848021564730001</v>
      </c>
      <c r="P18" s="9">
        <v>7.3096671684849998E-2</v>
      </c>
      <c r="Q18" s="9">
        <v>0.15423201458560001</v>
      </c>
      <c r="R18" s="9">
        <v>0.1075269836227</v>
      </c>
      <c r="S18" s="9">
        <v>0.13018550409240001</v>
      </c>
      <c r="T18" s="9">
        <v>0.1234839203304</v>
      </c>
      <c r="U18" s="9">
        <v>0.1397617394423</v>
      </c>
      <c r="V18" s="9">
        <v>0.1136616631277</v>
      </c>
      <c r="W18" s="9">
        <v>0.1173613735905</v>
      </c>
      <c r="X18" s="9">
        <v>0.1246255141033</v>
      </c>
      <c r="Y18" s="9">
        <v>0.16037430065309999</v>
      </c>
      <c r="Z18" s="9">
        <v>0.1364027049349</v>
      </c>
      <c r="AA18" s="9">
        <v>0</v>
      </c>
      <c r="AB18" s="9">
        <v>0.101268415128</v>
      </c>
      <c r="AC18" s="9">
        <v>0.12944349474360001</v>
      </c>
      <c r="AD18" s="9">
        <v>0.2366227046894</v>
      </c>
      <c r="AE18" s="9">
        <v>0.30863778544640003</v>
      </c>
      <c r="AF18" s="9">
        <v>9.6120243361140001E-2</v>
      </c>
      <c r="AG18" s="9">
        <v>0.29007243924580001</v>
      </c>
      <c r="AH18" s="9">
        <v>6.9482301173199992E-2</v>
      </c>
      <c r="AI18" s="9">
        <v>9.7802357507260004E-2</v>
      </c>
      <c r="AJ18" s="9">
        <v>0</v>
      </c>
      <c r="AK18" s="9">
        <v>0.13537987261080001</v>
      </c>
      <c r="AL18" s="9">
        <v>0.13689696361600001</v>
      </c>
      <c r="AM18" s="9">
        <v>8.0158825612959991E-2</v>
      </c>
      <c r="AN18" s="9">
        <v>0.1593023847061</v>
      </c>
      <c r="AO18" s="9">
        <v>7.3150579398319995E-2</v>
      </c>
      <c r="AP18" s="9">
        <v>0</v>
      </c>
      <c r="AQ18" s="9">
        <v>0.19419204270359999</v>
      </c>
      <c r="AR18" s="9">
        <v>6.7020083046800003E-2</v>
      </c>
      <c r="AS18" s="9">
        <v>0.10295300854</v>
      </c>
      <c r="AT18" s="9">
        <v>0.1311876775435</v>
      </c>
      <c r="AU18" s="9">
        <v>0.1258659603956</v>
      </c>
      <c r="AV18" s="9">
        <v>0.11427419963010001</v>
      </c>
      <c r="AW18" s="9">
        <v>0.26343614094520001</v>
      </c>
      <c r="AX18" s="9">
        <v>6.850443470775E-2</v>
      </c>
      <c r="AY18" s="8"/>
    </row>
    <row r="19" spans="1:51">
      <c r="A19" s="31"/>
      <c r="B19" s="31"/>
      <c r="C19" s="10">
        <v>138</v>
      </c>
      <c r="D19" s="10">
        <v>35</v>
      </c>
      <c r="E19" s="10">
        <v>28</v>
      </c>
      <c r="F19" s="10">
        <v>39</v>
      </c>
      <c r="G19" s="10">
        <v>36</v>
      </c>
      <c r="H19" s="10">
        <v>15</v>
      </c>
      <c r="I19" s="10">
        <v>21</v>
      </c>
      <c r="J19" s="10">
        <v>14</v>
      </c>
      <c r="K19" s="10">
        <v>48</v>
      </c>
      <c r="L19" s="10">
        <v>37</v>
      </c>
      <c r="M19" s="10">
        <v>50</v>
      </c>
      <c r="N19" s="10">
        <v>88</v>
      </c>
      <c r="O19" s="10">
        <v>30</v>
      </c>
      <c r="P19" s="10">
        <v>12</v>
      </c>
      <c r="Q19" s="10">
        <v>28</v>
      </c>
      <c r="R19" s="10">
        <v>18</v>
      </c>
      <c r="S19" s="10">
        <v>17</v>
      </c>
      <c r="T19" s="10">
        <v>7</v>
      </c>
      <c r="U19" s="10">
        <v>17</v>
      </c>
      <c r="V19" s="10">
        <v>29</v>
      </c>
      <c r="W19" s="10">
        <v>42</v>
      </c>
      <c r="X19" s="10">
        <v>25</v>
      </c>
      <c r="Y19" s="10">
        <v>32</v>
      </c>
      <c r="Z19" s="10">
        <v>10</v>
      </c>
      <c r="AA19" s="10">
        <v>0</v>
      </c>
      <c r="AB19" s="10">
        <v>56</v>
      </c>
      <c r="AC19" s="10">
        <v>8</v>
      </c>
      <c r="AD19" s="10">
        <v>2</v>
      </c>
      <c r="AE19" s="10">
        <v>13</v>
      </c>
      <c r="AF19" s="10">
        <v>8</v>
      </c>
      <c r="AG19" s="10">
        <v>7</v>
      </c>
      <c r="AH19" s="10">
        <v>1</v>
      </c>
      <c r="AI19" s="10">
        <v>2</v>
      </c>
      <c r="AJ19" s="10">
        <v>0</v>
      </c>
      <c r="AK19" s="10">
        <v>41</v>
      </c>
      <c r="AL19" s="10">
        <v>57</v>
      </c>
      <c r="AM19" s="10">
        <v>5</v>
      </c>
      <c r="AN19" s="10">
        <v>47</v>
      </c>
      <c r="AO19" s="10">
        <v>26</v>
      </c>
      <c r="AP19" s="10">
        <v>0</v>
      </c>
      <c r="AQ19" s="10">
        <v>3</v>
      </c>
      <c r="AR19" s="10">
        <v>1</v>
      </c>
      <c r="AS19" s="10">
        <v>25</v>
      </c>
      <c r="AT19" s="10">
        <v>52</v>
      </c>
      <c r="AU19" s="10">
        <v>27</v>
      </c>
      <c r="AV19" s="10">
        <v>8</v>
      </c>
      <c r="AW19" s="10">
        <v>16</v>
      </c>
      <c r="AX19" s="10">
        <v>9</v>
      </c>
      <c r="AY19" s="8"/>
    </row>
    <row r="20" spans="1:51">
      <c r="A20" s="31"/>
      <c r="B20" s="31"/>
      <c r="C20" s="11" t="s">
        <v>97</v>
      </c>
      <c r="D20" s="11"/>
      <c r="E20" s="11"/>
      <c r="F20" s="11"/>
      <c r="G20" s="11"/>
      <c r="H20" s="11"/>
      <c r="I20" s="11"/>
      <c r="J20" s="11"/>
      <c r="K20" s="12" t="s">
        <v>118</v>
      </c>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8"/>
    </row>
    <row r="21" spans="1:51">
      <c r="A21" s="31"/>
      <c r="B21" s="30" t="s">
        <v>338</v>
      </c>
      <c r="C21" s="9">
        <v>7.3952659653759995E-2</v>
      </c>
      <c r="D21" s="9">
        <v>8.7699343304319999E-2</v>
      </c>
      <c r="E21" s="9">
        <v>7.8593411377520003E-2</v>
      </c>
      <c r="F21" s="9">
        <v>5.883799412751E-2</v>
      </c>
      <c r="G21" s="9">
        <v>7.19490501521E-2</v>
      </c>
      <c r="H21" s="9">
        <v>1.936894289458E-2</v>
      </c>
      <c r="I21" s="9">
        <v>0.1124282691673</v>
      </c>
      <c r="J21" s="9">
        <v>0.1353197620719</v>
      </c>
      <c r="K21" s="9">
        <v>8.5582814359859996E-2</v>
      </c>
      <c r="L21" s="9">
        <v>3.4159807001050001E-2</v>
      </c>
      <c r="M21" s="9">
        <v>4.8784254900489987E-2</v>
      </c>
      <c r="N21" s="9">
        <v>9.166989351516E-2</v>
      </c>
      <c r="O21" s="9">
        <v>7.9407818033180005E-2</v>
      </c>
      <c r="P21" s="9">
        <v>9.8674751211220005E-2</v>
      </c>
      <c r="Q21" s="9">
        <v>3.3967139037440003E-2</v>
      </c>
      <c r="R21" s="9">
        <v>6.2755848590119997E-2</v>
      </c>
      <c r="S21" s="9">
        <v>5.6423485141399998E-2</v>
      </c>
      <c r="T21" s="9">
        <v>4.9819112391199988E-2</v>
      </c>
      <c r="U21" s="9">
        <v>9.2403066427740002E-2</v>
      </c>
      <c r="V21" s="9">
        <v>5.6693365823259997E-2</v>
      </c>
      <c r="W21" s="9">
        <v>7.9543739334119998E-2</v>
      </c>
      <c r="X21" s="9">
        <v>0.1022936714148</v>
      </c>
      <c r="Y21" s="9">
        <v>5.5250624362319999E-2</v>
      </c>
      <c r="Z21" s="9">
        <v>8.9279924115319986E-2</v>
      </c>
      <c r="AA21" s="9">
        <v>0</v>
      </c>
      <c r="AB21" s="9">
        <v>7.4445319432790008E-2</v>
      </c>
      <c r="AC21" s="9">
        <v>2.0466144422929999E-2</v>
      </c>
      <c r="AD21" s="9">
        <v>0.18014488436100001</v>
      </c>
      <c r="AE21" s="9">
        <v>8.6598728467210007E-2</v>
      </c>
      <c r="AF21" s="9">
        <v>8.8188464521070001E-2</v>
      </c>
      <c r="AG21" s="9">
        <v>3.1380115514270002E-2</v>
      </c>
      <c r="AH21" s="9">
        <v>0</v>
      </c>
      <c r="AI21" s="9">
        <v>0</v>
      </c>
      <c r="AJ21" s="9">
        <v>0</v>
      </c>
      <c r="AK21" s="9">
        <v>9.4548831135150002E-2</v>
      </c>
      <c r="AL21" s="9">
        <v>8.290035862591999E-2</v>
      </c>
      <c r="AM21" s="9">
        <v>1.531777019982E-2</v>
      </c>
      <c r="AN21" s="9">
        <v>0.1061101809881</v>
      </c>
      <c r="AO21" s="9">
        <v>3.9318722914089999E-2</v>
      </c>
      <c r="AP21" s="9">
        <v>0</v>
      </c>
      <c r="AQ21" s="9">
        <v>2.6957223631130001E-2</v>
      </c>
      <c r="AR21" s="9">
        <v>0</v>
      </c>
      <c r="AS21" s="9">
        <v>0.11430304668339999</v>
      </c>
      <c r="AT21" s="9">
        <v>7.2242611668289991E-2</v>
      </c>
      <c r="AU21" s="9">
        <v>5.343784790318E-2</v>
      </c>
      <c r="AV21" s="9">
        <v>2.9310252331139999E-2</v>
      </c>
      <c r="AW21" s="9">
        <v>8.0743606311240002E-2</v>
      </c>
      <c r="AX21" s="9">
        <v>9.9460099595280002E-2</v>
      </c>
      <c r="AY21" s="8"/>
    </row>
    <row r="22" spans="1:51">
      <c r="A22" s="31"/>
      <c r="B22" s="31"/>
      <c r="C22" s="10">
        <v>78</v>
      </c>
      <c r="D22" s="10">
        <v>19</v>
      </c>
      <c r="E22" s="10">
        <v>20</v>
      </c>
      <c r="F22" s="10">
        <v>20</v>
      </c>
      <c r="G22" s="10">
        <v>19</v>
      </c>
      <c r="H22" s="10">
        <v>3</v>
      </c>
      <c r="I22" s="10">
        <v>18</v>
      </c>
      <c r="J22" s="10">
        <v>21</v>
      </c>
      <c r="K22" s="10">
        <v>24</v>
      </c>
      <c r="L22" s="10">
        <v>10</v>
      </c>
      <c r="M22" s="10">
        <v>20</v>
      </c>
      <c r="N22" s="10">
        <v>53</v>
      </c>
      <c r="O22" s="10">
        <v>21</v>
      </c>
      <c r="P22" s="10">
        <v>11</v>
      </c>
      <c r="Q22" s="10">
        <v>7</v>
      </c>
      <c r="R22" s="10">
        <v>10</v>
      </c>
      <c r="S22" s="10">
        <v>10</v>
      </c>
      <c r="T22" s="10">
        <v>3</v>
      </c>
      <c r="U22" s="10">
        <v>9</v>
      </c>
      <c r="V22" s="10">
        <v>11</v>
      </c>
      <c r="W22" s="10">
        <v>28</v>
      </c>
      <c r="X22" s="10">
        <v>21</v>
      </c>
      <c r="Y22" s="10">
        <v>13</v>
      </c>
      <c r="Z22" s="10">
        <v>5</v>
      </c>
      <c r="AA22" s="10">
        <v>0</v>
      </c>
      <c r="AB22" s="10">
        <v>39</v>
      </c>
      <c r="AC22" s="10">
        <v>4</v>
      </c>
      <c r="AD22" s="10">
        <v>2</v>
      </c>
      <c r="AE22" s="10">
        <v>2</v>
      </c>
      <c r="AF22" s="10">
        <v>5</v>
      </c>
      <c r="AG22" s="10">
        <v>2</v>
      </c>
      <c r="AH22" s="10">
        <v>0</v>
      </c>
      <c r="AI22" s="10">
        <v>0</v>
      </c>
      <c r="AJ22" s="10">
        <v>0</v>
      </c>
      <c r="AK22" s="10">
        <v>24</v>
      </c>
      <c r="AL22" s="10">
        <v>39</v>
      </c>
      <c r="AM22" s="10">
        <v>1</v>
      </c>
      <c r="AN22" s="10">
        <v>28</v>
      </c>
      <c r="AO22" s="10">
        <v>9</v>
      </c>
      <c r="AP22" s="10">
        <v>0</v>
      </c>
      <c r="AQ22" s="10">
        <v>1</v>
      </c>
      <c r="AR22" s="10">
        <v>0</v>
      </c>
      <c r="AS22" s="10">
        <v>19</v>
      </c>
      <c r="AT22" s="10">
        <v>30</v>
      </c>
      <c r="AU22" s="10">
        <v>13</v>
      </c>
      <c r="AV22" s="10">
        <v>2</v>
      </c>
      <c r="AW22" s="10">
        <v>7</v>
      </c>
      <c r="AX22" s="10">
        <v>7</v>
      </c>
      <c r="AY22" s="8"/>
    </row>
    <row r="23" spans="1:51">
      <c r="A23" s="31"/>
      <c r="B23" s="31"/>
      <c r="C23" s="11" t="s">
        <v>97</v>
      </c>
      <c r="D23" s="11"/>
      <c r="E23" s="11"/>
      <c r="F23" s="11"/>
      <c r="G23" s="11"/>
      <c r="H23" s="11"/>
      <c r="I23" s="12" t="s">
        <v>99</v>
      </c>
      <c r="J23" s="12" t="s">
        <v>99</v>
      </c>
      <c r="K23" s="11"/>
      <c r="L23" s="11"/>
      <c r="M23" s="11"/>
      <c r="N23" s="12" t="s">
        <v>99</v>
      </c>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8"/>
    </row>
    <row r="24" spans="1:51">
      <c r="A24" s="31"/>
      <c r="B24" s="30" t="s">
        <v>339</v>
      </c>
      <c r="C24" s="9">
        <v>0.1536793607344</v>
      </c>
      <c r="D24" s="9">
        <v>0.13840709072849999</v>
      </c>
      <c r="E24" s="9">
        <v>0.1575180686274</v>
      </c>
      <c r="F24" s="9">
        <v>0.18420333457740001</v>
      </c>
      <c r="G24" s="9">
        <v>0.1324215681124</v>
      </c>
      <c r="H24" s="9">
        <v>6.0984564176350002E-2</v>
      </c>
      <c r="I24" s="9">
        <v>0.2065234796548</v>
      </c>
      <c r="J24" s="9">
        <v>0.18463316306729999</v>
      </c>
      <c r="K24" s="9">
        <v>0.2180227755477</v>
      </c>
      <c r="L24" s="9">
        <v>0.12141450228840001</v>
      </c>
      <c r="M24" s="9">
        <v>0.1481285896424</v>
      </c>
      <c r="N24" s="9">
        <v>0.15937227316790001</v>
      </c>
      <c r="O24" s="9">
        <v>0.17987783673839999</v>
      </c>
      <c r="P24" s="9">
        <v>0.21035875827120001</v>
      </c>
      <c r="Q24" s="9">
        <v>0.1487104583238</v>
      </c>
      <c r="R24" s="9">
        <v>0.12251248435790001</v>
      </c>
      <c r="S24" s="9">
        <v>0.19568032871259999</v>
      </c>
      <c r="T24" s="9">
        <v>9.2614903732380002E-2</v>
      </c>
      <c r="U24" s="9">
        <v>0.15319267657669999</v>
      </c>
      <c r="V24" s="9">
        <v>0.1551187889865</v>
      </c>
      <c r="W24" s="9">
        <v>0.146539107359</v>
      </c>
      <c r="X24" s="9">
        <v>0.20799602204930001</v>
      </c>
      <c r="Y24" s="9">
        <v>0.13479058342729999</v>
      </c>
      <c r="Z24" s="9">
        <v>0.11187291221660001</v>
      </c>
      <c r="AA24" s="9">
        <v>0</v>
      </c>
      <c r="AB24" s="9">
        <v>0.15862935924259999</v>
      </c>
      <c r="AC24" s="9">
        <v>0.14339013364700001</v>
      </c>
      <c r="AD24" s="9">
        <v>0.2024837534901</v>
      </c>
      <c r="AE24" s="9">
        <v>4.953530150879E-2</v>
      </c>
      <c r="AF24" s="9">
        <v>0.1827046750745</v>
      </c>
      <c r="AG24" s="9">
        <v>0.27095729829800003</v>
      </c>
      <c r="AH24" s="9">
        <v>5.7122659137680012E-2</v>
      </c>
      <c r="AI24" s="9">
        <v>6.034309553449E-2</v>
      </c>
      <c r="AJ24" s="9">
        <v>0</v>
      </c>
      <c r="AK24" s="9">
        <v>0.1434496372364</v>
      </c>
      <c r="AL24" s="9">
        <v>0.15975066461070001</v>
      </c>
      <c r="AM24" s="9">
        <v>0.1164286880609</v>
      </c>
      <c r="AN24" s="9">
        <v>0.23775665818370001</v>
      </c>
      <c r="AO24" s="9">
        <v>7.8192755929709992E-2</v>
      </c>
      <c r="AP24" s="9">
        <v>0</v>
      </c>
      <c r="AQ24" s="9">
        <v>0</v>
      </c>
      <c r="AR24" s="9">
        <v>2.4649790749789999E-2</v>
      </c>
      <c r="AS24" s="9">
        <v>0.19034436866580001</v>
      </c>
      <c r="AT24" s="9">
        <v>0.17797351328800001</v>
      </c>
      <c r="AU24" s="9">
        <v>0.1357006963523</v>
      </c>
      <c r="AV24" s="9">
        <v>0.1440123643799</v>
      </c>
      <c r="AW24" s="9">
        <v>9.2338170838319994E-2</v>
      </c>
      <c r="AX24" s="9">
        <v>0.13638734422070001</v>
      </c>
      <c r="AY24" s="8"/>
    </row>
    <row r="25" spans="1:51">
      <c r="A25" s="31"/>
      <c r="B25" s="31"/>
      <c r="C25" s="10">
        <v>165</v>
      </c>
      <c r="D25" s="10">
        <v>29</v>
      </c>
      <c r="E25" s="10">
        <v>55</v>
      </c>
      <c r="F25" s="10">
        <v>43</v>
      </c>
      <c r="G25" s="10">
        <v>38</v>
      </c>
      <c r="H25" s="10">
        <v>7</v>
      </c>
      <c r="I25" s="10">
        <v>38</v>
      </c>
      <c r="J25" s="10">
        <v>32</v>
      </c>
      <c r="K25" s="10">
        <v>50</v>
      </c>
      <c r="L25" s="10">
        <v>37</v>
      </c>
      <c r="M25" s="10">
        <v>55</v>
      </c>
      <c r="N25" s="10">
        <v>108</v>
      </c>
      <c r="O25" s="10">
        <v>43</v>
      </c>
      <c r="P25" s="10">
        <v>18</v>
      </c>
      <c r="Q25" s="10">
        <v>22</v>
      </c>
      <c r="R25" s="10">
        <v>18</v>
      </c>
      <c r="S25" s="10">
        <v>27</v>
      </c>
      <c r="T25" s="10">
        <v>6</v>
      </c>
      <c r="U25" s="10">
        <v>22</v>
      </c>
      <c r="V25" s="10">
        <v>34</v>
      </c>
      <c r="W25" s="10">
        <v>47</v>
      </c>
      <c r="X25" s="10">
        <v>42</v>
      </c>
      <c r="Y25" s="10">
        <v>31</v>
      </c>
      <c r="Z25" s="10">
        <v>11</v>
      </c>
      <c r="AA25" s="10">
        <v>0</v>
      </c>
      <c r="AB25" s="10">
        <v>72</v>
      </c>
      <c r="AC25" s="10">
        <v>14</v>
      </c>
      <c r="AD25" s="10">
        <v>4</v>
      </c>
      <c r="AE25" s="10">
        <v>4</v>
      </c>
      <c r="AF25" s="10">
        <v>17</v>
      </c>
      <c r="AG25" s="10">
        <v>5</v>
      </c>
      <c r="AH25" s="10">
        <v>1</v>
      </c>
      <c r="AI25" s="10">
        <v>1</v>
      </c>
      <c r="AJ25" s="10">
        <v>0</v>
      </c>
      <c r="AK25" s="10">
        <v>46</v>
      </c>
      <c r="AL25" s="10">
        <v>58</v>
      </c>
      <c r="AM25" s="10">
        <v>3</v>
      </c>
      <c r="AN25" s="10">
        <v>83</v>
      </c>
      <c r="AO25" s="10">
        <v>21</v>
      </c>
      <c r="AP25" s="10">
        <v>0</v>
      </c>
      <c r="AQ25" s="10">
        <v>0</v>
      </c>
      <c r="AR25" s="10">
        <v>1</v>
      </c>
      <c r="AS25" s="10">
        <v>34</v>
      </c>
      <c r="AT25" s="10">
        <v>70</v>
      </c>
      <c r="AU25" s="10">
        <v>28</v>
      </c>
      <c r="AV25" s="10">
        <v>11</v>
      </c>
      <c r="AW25" s="10">
        <v>11</v>
      </c>
      <c r="AX25" s="10">
        <v>10</v>
      </c>
      <c r="AY25" s="8"/>
    </row>
    <row r="26" spans="1:51">
      <c r="A26" s="31"/>
      <c r="B26" s="31"/>
      <c r="C26" s="11" t="s">
        <v>97</v>
      </c>
      <c r="D26" s="11"/>
      <c r="E26" s="11"/>
      <c r="F26" s="11"/>
      <c r="G26" s="11"/>
      <c r="H26" s="11"/>
      <c r="I26" s="11"/>
      <c r="J26" s="11"/>
      <c r="K26" s="12" t="s">
        <v>99</v>
      </c>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2" t="s">
        <v>131</v>
      </c>
      <c r="AO26" s="11"/>
      <c r="AP26" s="11"/>
      <c r="AQ26" s="11"/>
      <c r="AR26" s="11"/>
      <c r="AS26" s="11"/>
      <c r="AT26" s="11"/>
      <c r="AU26" s="11"/>
      <c r="AV26" s="11"/>
      <c r="AW26" s="11"/>
      <c r="AX26" s="11"/>
      <c r="AY26" s="8"/>
    </row>
    <row r="27" spans="1:51">
      <c r="A27" s="31"/>
      <c r="B27" s="30" t="s">
        <v>340</v>
      </c>
      <c r="C27" s="9">
        <v>9.1497388857989997E-2</v>
      </c>
      <c r="D27" s="9">
        <v>0.101671148569</v>
      </c>
      <c r="E27" s="9">
        <v>7.4787730105100009E-2</v>
      </c>
      <c r="F27" s="9">
        <v>9.3995298177310005E-2</v>
      </c>
      <c r="G27" s="9">
        <v>9.7688589976810014E-2</v>
      </c>
      <c r="H27" s="9">
        <v>3.5734378244059999E-2</v>
      </c>
      <c r="I27" s="9">
        <v>8.0101567926589998E-2</v>
      </c>
      <c r="J27" s="9">
        <v>5.7853878217079997E-2</v>
      </c>
      <c r="K27" s="9">
        <v>8.5866671664399999E-2</v>
      </c>
      <c r="L27" s="9">
        <v>0.12736221812420001</v>
      </c>
      <c r="M27" s="9">
        <v>0.1030129008403</v>
      </c>
      <c r="N27" s="9">
        <v>7.7242244335419999E-2</v>
      </c>
      <c r="O27" s="9">
        <v>6.2645280369340001E-2</v>
      </c>
      <c r="P27" s="9">
        <v>5.7487400604249998E-2</v>
      </c>
      <c r="Q27" s="9">
        <v>0.1083468769333</v>
      </c>
      <c r="R27" s="9">
        <v>0.18388951194200001</v>
      </c>
      <c r="S27" s="9">
        <v>5.5782333726710001E-2</v>
      </c>
      <c r="T27" s="9">
        <v>6.739277577043E-2</v>
      </c>
      <c r="U27" s="9">
        <v>6.0163773858349999E-2</v>
      </c>
      <c r="V27" s="9">
        <v>0.1203824810438</v>
      </c>
      <c r="W27" s="9">
        <v>0.1060519308134</v>
      </c>
      <c r="X27" s="9">
        <v>7.2064767526080001E-2</v>
      </c>
      <c r="Y27" s="9">
        <v>6.0720710247019999E-2</v>
      </c>
      <c r="Z27" s="9">
        <v>6.5592953962319997E-2</v>
      </c>
      <c r="AA27" s="9">
        <v>0.17392604662300001</v>
      </c>
      <c r="AB27" s="9">
        <v>8.7686836332060009E-2</v>
      </c>
      <c r="AC27" s="9">
        <v>9.2634568687310001E-2</v>
      </c>
      <c r="AD27" s="9">
        <v>2.6474475898119999E-2</v>
      </c>
      <c r="AE27" s="9">
        <v>0.19363737958220001</v>
      </c>
      <c r="AF27" s="9">
        <v>0.1078156579365</v>
      </c>
      <c r="AG27" s="9">
        <v>1.5671727210090001E-2</v>
      </c>
      <c r="AH27" s="9">
        <v>0</v>
      </c>
      <c r="AI27" s="9">
        <v>0</v>
      </c>
      <c r="AJ27" s="9">
        <v>0</v>
      </c>
      <c r="AK27" s="9">
        <v>9.4653467797340005E-2</v>
      </c>
      <c r="AL27" s="9">
        <v>8.4336591337310002E-2</v>
      </c>
      <c r="AM27" s="9">
        <v>2.4667307651799999E-2</v>
      </c>
      <c r="AN27" s="9">
        <v>0.1000968041073</v>
      </c>
      <c r="AO27" s="9">
        <v>9.1087510672219998E-2</v>
      </c>
      <c r="AP27" s="9">
        <v>0</v>
      </c>
      <c r="AQ27" s="9">
        <v>0.16622621763680001</v>
      </c>
      <c r="AR27" s="9">
        <v>7.0217383467159999E-2</v>
      </c>
      <c r="AS27" s="9">
        <v>5.8287539049439993E-2</v>
      </c>
      <c r="AT27" s="9">
        <v>9.1579365508690003E-2</v>
      </c>
      <c r="AU27" s="9">
        <v>8.8590709634140008E-2</v>
      </c>
      <c r="AV27" s="9">
        <v>7.9934709308499996E-2</v>
      </c>
      <c r="AW27" s="9">
        <v>0.1197053152071</v>
      </c>
      <c r="AX27" s="9">
        <v>0.13932565579</v>
      </c>
      <c r="AY27" s="8"/>
    </row>
    <row r="28" spans="1:51">
      <c r="A28" s="31"/>
      <c r="B28" s="31"/>
      <c r="C28" s="10">
        <v>108</v>
      </c>
      <c r="D28" s="10">
        <v>30</v>
      </c>
      <c r="E28" s="10">
        <v>25</v>
      </c>
      <c r="F28" s="10">
        <v>24</v>
      </c>
      <c r="G28" s="10">
        <v>29</v>
      </c>
      <c r="H28" s="10">
        <v>4</v>
      </c>
      <c r="I28" s="10">
        <v>13</v>
      </c>
      <c r="J28" s="10">
        <v>14</v>
      </c>
      <c r="K28" s="10">
        <v>23</v>
      </c>
      <c r="L28" s="10">
        <v>41</v>
      </c>
      <c r="M28" s="10">
        <v>49</v>
      </c>
      <c r="N28" s="10">
        <v>56</v>
      </c>
      <c r="O28" s="10">
        <v>18</v>
      </c>
      <c r="P28" s="10">
        <v>9</v>
      </c>
      <c r="Q28" s="10">
        <v>16</v>
      </c>
      <c r="R28" s="10">
        <v>28</v>
      </c>
      <c r="S28" s="10">
        <v>10</v>
      </c>
      <c r="T28" s="10">
        <v>6</v>
      </c>
      <c r="U28" s="10">
        <v>10</v>
      </c>
      <c r="V28" s="10">
        <v>31</v>
      </c>
      <c r="W28" s="10">
        <v>33</v>
      </c>
      <c r="X28" s="10">
        <v>17</v>
      </c>
      <c r="Y28" s="10">
        <v>17</v>
      </c>
      <c r="Z28" s="10">
        <v>8</v>
      </c>
      <c r="AA28" s="10">
        <v>2</v>
      </c>
      <c r="AB28" s="10">
        <v>44</v>
      </c>
      <c r="AC28" s="10">
        <v>10</v>
      </c>
      <c r="AD28" s="10">
        <v>1</v>
      </c>
      <c r="AE28" s="10">
        <v>8</v>
      </c>
      <c r="AF28" s="10">
        <v>8</v>
      </c>
      <c r="AG28" s="10">
        <v>1</v>
      </c>
      <c r="AH28" s="10">
        <v>0</v>
      </c>
      <c r="AI28" s="10">
        <v>0</v>
      </c>
      <c r="AJ28" s="10">
        <v>0</v>
      </c>
      <c r="AK28" s="10">
        <v>35</v>
      </c>
      <c r="AL28" s="10">
        <v>38</v>
      </c>
      <c r="AM28" s="10">
        <v>2</v>
      </c>
      <c r="AN28" s="10">
        <v>34</v>
      </c>
      <c r="AO28" s="10">
        <v>25</v>
      </c>
      <c r="AP28" s="10">
        <v>0</v>
      </c>
      <c r="AQ28" s="10">
        <v>8</v>
      </c>
      <c r="AR28" s="10">
        <v>2</v>
      </c>
      <c r="AS28" s="10">
        <v>15</v>
      </c>
      <c r="AT28" s="10">
        <v>41</v>
      </c>
      <c r="AU28" s="10">
        <v>20</v>
      </c>
      <c r="AV28" s="10">
        <v>5</v>
      </c>
      <c r="AW28" s="10">
        <v>11</v>
      </c>
      <c r="AX28" s="10">
        <v>14</v>
      </c>
      <c r="AY28" s="8"/>
    </row>
    <row r="29" spans="1:51">
      <c r="A29" s="31"/>
      <c r="B29" s="31"/>
      <c r="C29" s="11" t="s">
        <v>97</v>
      </c>
      <c r="D29" s="11"/>
      <c r="E29" s="11"/>
      <c r="F29" s="11"/>
      <c r="G29" s="11"/>
      <c r="H29" s="11"/>
      <c r="I29" s="11"/>
      <c r="J29" s="11"/>
      <c r="K29" s="11"/>
      <c r="L29" s="11"/>
      <c r="M29" s="11"/>
      <c r="N29" s="11"/>
      <c r="O29" s="11"/>
      <c r="P29" s="11"/>
      <c r="Q29" s="11"/>
      <c r="R29" s="12" t="s">
        <v>178</v>
      </c>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8"/>
    </row>
    <row r="30" spans="1:51">
      <c r="A30" s="31"/>
      <c r="B30" s="30" t="s">
        <v>341</v>
      </c>
      <c r="C30" s="9">
        <v>4.9056292637760013E-2</v>
      </c>
      <c r="D30" s="9">
        <v>6.0176040637619999E-2</v>
      </c>
      <c r="E30" s="9">
        <v>4.9829685123399997E-2</v>
      </c>
      <c r="F30" s="9">
        <v>5.465111862587E-2</v>
      </c>
      <c r="G30" s="9">
        <v>3.2603122692080003E-2</v>
      </c>
      <c r="H30" s="9">
        <v>0.14086354061860001</v>
      </c>
      <c r="I30" s="9">
        <v>2.4795605439260002E-2</v>
      </c>
      <c r="J30" s="9">
        <v>3.5044744530870003E-2</v>
      </c>
      <c r="K30" s="9">
        <v>2.6168655300080002E-2</v>
      </c>
      <c r="L30" s="9">
        <v>2.967303187166E-2</v>
      </c>
      <c r="M30" s="9">
        <v>5.8155778044699999E-2</v>
      </c>
      <c r="N30" s="9">
        <v>3.7870562709910002E-2</v>
      </c>
      <c r="O30" s="9">
        <v>5.1505771898830002E-2</v>
      </c>
      <c r="P30" s="9">
        <v>8.0212798781649997E-2</v>
      </c>
      <c r="Q30" s="9">
        <v>6.4796956546679992E-3</v>
      </c>
      <c r="R30" s="9">
        <v>2.3080165419100001E-2</v>
      </c>
      <c r="S30" s="9">
        <v>8.3154646136300012E-2</v>
      </c>
      <c r="T30" s="9">
        <v>6.3421669282120008E-2</v>
      </c>
      <c r="U30" s="9">
        <v>7.7415059358799998E-2</v>
      </c>
      <c r="V30" s="9">
        <v>5.5797554489110002E-2</v>
      </c>
      <c r="W30" s="9">
        <v>3.8054188460739997E-2</v>
      </c>
      <c r="X30" s="9">
        <v>3.1552351149360003E-2</v>
      </c>
      <c r="Y30" s="9">
        <v>2.9947746481739999E-2</v>
      </c>
      <c r="Z30" s="9">
        <v>0.1582936131264</v>
      </c>
      <c r="AA30" s="9">
        <v>9.2710385113330004E-2</v>
      </c>
      <c r="AB30" s="9">
        <v>3.8870580997319999E-2</v>
      </c>
      <c r="AC30" s="9">
        <v>7.5607663260539998E-2</v>
      </c>
      <c r="AD30" s="9">
        <v>2.311239941176E-2</v>
      </c>
      <c r="AE30" s="9">
        <v>0.1161106083652</v>
      </c>
      <c r="AF30" s="9">
        <v>8.0686264853150006E-3</v>
      </c>
      <c r="AG30" s="9">
        <v>8.5146209555329991E-2</v>
      </c>
      <c r="AH30" s="9">
        <v>0</v>
      </c>
      <c r="AI30" s="9">
        <v>0</v>
      </c>
      <c r="AJ30" s="9">
        <v>0</v>
      </c>
      <c r="AK30" s="9">
        <v>6.3109692315700003E-2</v>
      </c>
      <c r="AL30" s="9">
        <v>5.4620334127419998E-2</v>
      </c>
      <c r="AM30" s="9">
        <v>3.7407497178270001E-2</v>
      </c>
      <c r="AN30" s="9">
        <v>6.8596750906029999E-3</v>
      </c>
      <c r="AO30" s="9">
        <v>9.1491189861060002E-2</v>
      </c>
      <c r="AP30" s="9">
        <v>0.63590128681910008</v>
      </c>
      <c r="AQ30" s="9">
        <v>0</v>
      </c>
      <c r="AR30" s="9">
        <v>0.18983987612180001</v>
      </c>
      <c r="AS30" s="9">
        <v>4.8077364984730003E-2</v>
      </c>
      <c r="AT30" s="9">
        <v>3.0803097972340002E-2</v>
      </c>
      <c r="AU30" s="9">
        <v>7.7803905148079999E-2</v>
      </c>
      <c r="AV30" s="9">
        <v>7.3657548690710006E-2</v>
      </c>
      <c r="AW30" s="9">
        <v>1.096521740097E-2</v>
      </c>
      <c r="AX30" s="9">
        <v>3.2155501823189998E-2</v>
      </c>
      <c r="AY30" s="8"/>
    </row>
    <row r="31" spans="1:51">
      <c r="A31" s="31"/>
      <c r="B31" s="31"/>
      <c r="C31" s="10">
        <v>37</v>
      </c>
      <c r="D31" s="10">
        <v>11</v>
      </c>
      <c r="E31" s="10">
        <v>11</v>
      </c>
      <c r="F31" s="10">
        <v>9</v>
      </c>
      <c r="G31" s="10">
        <v>6</v>
      </c>
      <c r="H31" s="10">
        <v>11</v>
      </c>
      <c r="I31" s="10">
        <v>5</v>
      </c>
      <c r="J31" s="10">
        <v>4</v>
      </c>
      <c r="K31" s="10">
        <v>7</v>
      </c>
      <c r="L31" s="10">
        <v>9</v>
      </c>
      <c r="M31" s="10">
        <v>20</v>
      </c>
      <c r="N31" s="10">
        <v>15</v>
      </c>
      <c r="O31" s="10">
        <v>7</v>
      </c>
      <c r="P31" s="10">
        <v>6</v>
      </c>
      <c r="Q31" s="10">
        <v>1</v>
      </c>
      <c r="R31" s="10">
        <v>4</v>
      </c>
      <c r="S31" s="10">
        <v>6</v>
      </c>
      <c r="T31" s="10">
        <v>2</v>
      </c>
      <c r="U31" s="10">
        <v>8</v>
      </c>
      <c r="V31" s="10">
        <v>10</v>
      </c>
      <c r="W31" s="10">
        <v>7</v>
      </c>
      <c r="X31" s="10">
        <v>4</v>
      </c>
      <c r="Y31" s="10">
        <v>5</v>
      </c>
      <c r="Z31" s="10">
        <v>10</v>
      </c>
      <c r="AA31" s="10">
        <v>1</v>
      </c>
      <c r="AB31" s="10">
        <v>14</v>
      </c>
      <c r="AC31" s="10">
        <v>5</v>
      </c>
      <c r="AD31" s="10">
        <v>1</v>
      </c>
      <c r="AE31" s="10">
        <v>1</v>
      </c>
      <c r="AF31" s="10">
        <v>1</v>
      </c>
      <c r="AG31" s="10">
        <v>1</v>
      </c>
      <c r="AH31" s="10">
        <v>0</v>
      </c>
      <c r="AI31" s="10">
        <v>0</v>
      </c>
      <c r="AJ31" s="10">
        <v>0</v>
      </c>
      <c r="AK31" s="10">
        <v>14</v>
      </c>
      <c r="AL31" s="10">
        <v>17</v>
      </c>
      <c r="AM31" s="10">
        <v>2</v>
      </c>
      <c r="AN31" s="10">
        <v>2</v>
      </c>
      <c r="AO31" s="10">
        <v>15</v>
      </c>
      <c r="AP31" s="10">
        <v>1</v>
      </c>
      <c r="AQ31" s="10">
        <v>0</v>
      </c>
      <c r="AR31" s="10">
        <v>6</v>
      </c>
      <c r="AS31" s="10">
        <v>5</v>
      </c>
      <c r="AT31" s="10">
        <v>8</v>
      </c>
      <c r="AU31" s="10">
        <v>10</v>
      </c>
      <c r="AV31" s="10">
        <v>4</v>
      </c>
      <c r="AW31" s="10">
        <v>1</v>
      </c>
      <c r="AX31" s="10">
        <v>3</v>
      </c>
      <c r="AY31" s="8"/>
    </row>
    <row r="32" spans="1:51">
      <c r="A32" s="31"/>
      <c r="B32" s="31"/>
      <c r="C32" s="11" t="s">
        <v>97</v>
      </c>
      <c r="D32" s="11"/>
      <c r="E32" s="11"/>
      <c r="F32" s="11"/>
      <c r="G32" s="11"/>
      <c r="H32" s="12" t="s">
        <v>251</v>
      </c>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2" t="s">
        <v>118</v>
      </c>
      <c r="AM32" s="11"/>
      <c r="AN32" s="11"/>
      <c r="AO32" s="12" t="s">
        <v>169</v>
      </c>
      <c r="AP32" s="12" t="s">
        <v>342</v>
      </c>
      <c r="AQ32" s="11"/>
      <c r="AR32" s="12" t="s">
        <v>150</v>
      </c>
      <c r="AS32" s="11"/>
      <c r="AT32" s="11"/>
      <c r="AU32" s="11"/>
      <c r="AV32" s="11"/>
      <c r="AW32" s="11"/>
      <c r="AX32" s="11"/>
      <c r="AY32" s="8"/>
    </row>
    <row r="33" spans="1:51">
      <c r="A33" s="31"/>
      <c r="B33" s="30" t="s">
        <v>30</v>
      </c>
      <c r="C33" s="9">
        <v>1</v>
      </c>
      <c r="D33" s="9">
        <v>1</v>
      </c>
      <c r="E33" s="9">
        <v>1</v>
      </c>
      <c r="F33" s="9">
        <v>1</v>
      </c>
      <c r="G33" s="9">
        <v>1</v>
      </c>
      <c r="H33" s="9">
        <v>1</v>
      </c>
      <c r="I33" s="9">
        <v>1</v>
      </c>
      <c r="J33" s="9">
        <v>1</v>
      </c>
      <c r="K33" s="9">
        <v>1</v>
      </c>
      <c r="L33" s="9">
        <v>1</v>
      </c>
      <c r="M33" s="9">
        <v>1</v>
      </c>
      <c r="N33" s="9">
        <v>1</v>
      </c>
      <c r="O33" s="9">
        <v>1</v>
      </c>
      <c r="P33" s="9">
        <v>1</v>
      </c>
      <c r="Q33" s="9">
        <v>1</v>
      </c>
      <c r="R33" s="9">
        <v>1</v>
      </c>
      <c r="S33" s="9">
        <v>1</v>
      </c>
      <c r="T33" s="9">
        <v>1</v>
      </c>
      <c r="U33" s="9">
        <v>1</v>
      </c>
      <c r="V33" s="9">
        <v>1</v>
      </c>
      <c r="W33" s="9">
        <v>1</v>
      </c>
      <c r="X33" s="9">
        <v>1</v>
      </c>
      <c r="Y33" s="9">
        <v>1</v>
      </c>
      <c r="Z33" s="9">
        <v>1</v>
      </c>
      <c r="AA33" s="9">
        <v>1</v>
      </c>
      <c r="AB33" s="9">
        <v>1</v>
      </c>
      <c r="AC33" s="9">
        <v>1</v>
      </c>
      <c r="AD33" s="9">
        <v>1</v>
      </c>
      <c r="AE33" s="9">
        <v>1</v>
      </c>
      <c r="AF33" s="9">
        <v>1</v>
      </c>
      <c r="AG33" s="9">
        <v>1</v>
      </c>
      <c r="AH33" s="9">
        <v>1</v>
      </c>
      <c r="AI33" s="9">
        <v>1</v>
      </c>
      <c r="AJ33" s="9">
        <v>1</v>
      </c>
      <c r="AK33" s="9">
        <v>1</v>
      </c>
      <c r="AL33" s="9">
        <v>1</v>
      </c>
      <c r="AM33" s="9">
        <v>1</v>
      </c>
      <c r="AN33" s="9">
        <v>1</v>
      </c>
      <c r="AO33" s="9">
        <v>1</v>
      </c>
      <c r="AP33" s="9">
        <v>1</v>
      </c>
      <c r="AQ33" s="9">
        <v>1</v>
      </c>
      <c r="AR33" s="9">
        <v>1</v>
      </c>
      <c r="AS33" s="9">
        <v>1</v>
      </c>
      <c r="AT33" s="9">
        <v>1</v>
      </c>
      <c r="AU33" s="9">
        <v>1</v>
      </c>
      <c r="AV33" s="9">
        <v>1</v>
      </c>
      <c r="AW33" s="9">
        <v>1</v>
      </c>
      <c r="AX33" s="9">
        <v>1</v>
      </c>
      <c r="AY33" s="8"/>
    </row>
    <row r="34" spans="1:51">
      <c r="A34" s="31"/>
      <c r="B34" s="31"/>
      <c r="C34" s="10">
        <v>1025</v>
      </c>
      <c r="D34" s="10">
        <v>231</v>
      </c>
      <c r="E34" s="10">
        <v>276</v>
      </c>
      <c r="F34" s="10">
        <v>260</v>
      </c>
      <c r="G34" s="10">
        <v>258</v>
      </c>
      <c r="H34" s="10">
        <v>99</v>
      </c>
      <c r="I34" s="10">
        <v>175</v>
      </c>
      <c r="J34" s="10">
        <v>159</v>
      </c>
      <c r="K34" s="10">
        <v>247</v>
      </c>
      <c r="L34" s="10">
        <v>322</v>
      </c>
      <c r="M34" s="10">
        <v>395</v>
      </c>
      <c r="N34" s="10">
        <v>616</v>
      </c>
      <c r="O34" s="10">
        <v>248</v>
      </c>
      <c r="P34" s="10">
        <v>104</v>
      </c>
      <c r="Q34" s="10">
        <v>146</v>
      </c>
      <c r="R34" s="10">
        <v>140</v>
      </c>
      <c r="S34" s="10">
        <v>127</v>
      </c>
      <c r="T34" s="10">
        <v>47</v>
      </c>
      <c r="U34" s="10">
        <v>128</v>
      </c>
      <c r="V34" s="10">
        <v>241</v>
      </c>
      <c r="W34" s="10">
        <v>304</v>
      </c>
      <c r="X34" s="10">
        <v>194</v>
      </c>
      <c r="Y34" s="10">
        <v>200</v>
      </c>
      <c r="Z34" s="10">
        <v>77</v>
      </c>
      <c r="AA34" s="10">
        <v>9</v>
      </c>
      <c r="AB34" s="10">
        <v>462</v>
      </c>
      <c r="AC34" s="10">
        <v>101</v>
      </c>
      <c r="AD34" s="10">
        <v>16</v>
      </c>
      <c r="AE34" s="10">
        <v>43</v>
      </c>
      <c r="AF34" s="10">
        <v>87</v>
      </c>
      <c r="AG34" s="10">
        <v>28</v>
      </c>
      <c r="AH34" s="10">
        <v>5</v>
      </c>
      <c r="AI34" s="10">
        <v>14</v>
      </c>
      <c r="AJ34" s="10">
        <v>4</v>
      </c>
      <c r="AK34" s="10">
        <v>262</v>
      </c>
      <c r="AL34" s="10">
        <v>398</v>
      </c>
      <c r="AM34" s="10">
        <v>43</v>
      </c>
      <c r="AN34" s="10">
        <v>306</v>
      </c>
      <c r="AO34" s="10">
        <v>243</v>
      </c>
      <c r="AP34" s="10">
        <v>2</v>
      </c>
      <c r="AQ34" s="10">
        <v>32</v>
      </c>
      <c r="AR34" s="10">
        <v>20</v>
      </c>
      <c r="AS34" s="10">
        <v>194</v>
      </c>
      <c r="AT34" s="10">
        <v>361</v>
      </c>
      <c r="AU34" s="10">
        <v>212</v>
      </c>
      <c r="AV34" s="10">
        <v>64</v>
      </c>
      <c r="AW34" s="10">
        <v>83</v>
      </c>
      <c r="AX34" s="10">
        <v>91</v>
      </c>
      <c r="AY34" s="8"/>
    </row>
    <row r="35" spans="1:51">
      <c r="A35" s="31"/>
      <c r="B35" s="31"/>
      <c r="C35" s="11" t="s">
        <v>97</v>
      </c>
      <c r="D35" s="11" t="s">
        <v>97</v>
      </c>
      <c r="E35" s="11" t="s">
        <v>97</v>
      </c>
      <c r="F35" s="11" t="s">
        <v>97</v>
      </c>
      <c r="G35" s="11" t="s">
        <v>97</v>
      </c>
      <c r="H35" s="11" t="s">
        <v>97</v>
      </c>
      <c r="I35" s="11" t="s">
        <v>97</v>
      </c>
      <c r="J35" s="11" t="s">
        <v>97</v>
      </c>
      <c r="K35" s="11" t="s">
        <v>97</v>
      </c>
      <c r="L35" s="11" t="s">
        <v>97</v>
      </c>
      <c r="M35" s="11" t="s">
        <v>97</v>
      </c>
      <c r="N35" s="11" t="s">
        <v>97</v>
      </c>
      <c r="O35" s="11" t="s">
        <v>97</v>
      </c>
      <c r="P35" s="11" t="s">
        <v>97</v>
      </c>
      <c r="Q35" s="11" t="s">
        <v>97</v>
      </c>
      <c r="R35" s="11" t="s">
        <v>97</v>
      </c>
      <c r="S35" s="11" t="s">
        <v>97</v>
      </c>
      <c r="T35" s="11" t="s">
        <v>97</v>
      </c>
      <c r="U35" s="11" t="s">
        <v>97</v>
      </c>
      <c r="V35" s="11" t="s">
        <v>97</v>
      </c>
      <c r="W35" s="11" t="s">
        <v>97</v>
      </c>
      <c r="X35" s="11" t="s">
        <v>97</v>
      </c>
      <c r="Y35" s="11" t="s">
        <v>97</v>
      </c>
      <c r="Z35" s="11" t="s">
        <v>97</v>
      </c>
      <c r="AA35" s="11" t="s">
        <v>97</v>
      </c>
      <c r="AB35" s="11" t="s">
        <v>97</v>
      </c>
      <c r="AC35" s="11" t="s">
        <v>97</v>
      </c>
      <c r="AD35" s="11" t="s">
        <v>97</v>
      </c>
      <c r="AE35" s="11" t="s">
        <v>97</v>
      </c>
      <c r="AF35" s="11" t="s">
        <v>97</v>
      </c>
      <c r="AG35" s="11" t="s">
        <v>97</v>
      </c>
      <c r="AH35" s="11" t="s">
        <v>97</v>
      </c>
      <c r="AI35" s="11" t="s">
        <v>97</v>
      </c>
      <c r="AJ35" s="11" t="s">
        <v>97</v>
      </c>
      <c r="AK35" s="11" t="s">
        <v>97</v>
      </c>
      <c r="AL35" s="11" t="s">
        <v>97</v>
      </c>
      <c r="AM35" s="11" t="s">
        <v>97</v>
      </c>
      <c r="AN35" s="11" t="s">
        <v>97</v>
      </c>
      <c r="AO35" s="11" t="s">
        <v>97</v>
      </c>
      <c r="AP35" s="11" t="s">
        <v>97</v>
      </c>
      <c r="AQ35" s="11" t="s">
        <v>97</v>
      </c>
      <c r="AR35" s="11" t="s">
        <v>97</v>
      </c>
      <c r="AS35" s="11" t="s">
        <v>97</v>
      </c>
      <c r="AT35" s="11" t="s">
        <v>97</v>
      </c>
      <c r="AU35" s="11" t="s">
        <v>97</v>
      </c>
      <c r="AV35" s="11" t="s">
        <v>97</v>
      </c>
      <c r="AW35" s="11" t="s">
        <v>97</v>
      </c>
      <c r="AX35" s="11" t="s">
        <v>97</v>
      </c>
      <c r="AY35" s="8"/>
    </row>
    <row r="36" spans="1:51" s="17" customFormat="1" ht="15" customHeight="1" thickBot="1">
      <c r="A36" s="33" t="s">
        <v>113</v>
      </c>
      <c r="B36" s="34"/>
      <c r="C36" s="18">
        <v>3.0599607306522891</v>
      </c>
      <c r="D36" s="18">
        <v>6.4474322502848107</v>
      </c>
      <c r="E36" s="18">
        <v>5.8983660429328513</v>
      </c>
      <c r="F36" s="18">
        <v>6.0771772635972914</v>
      </c>
      <c r="G36" s="18">
        <v>6.100690809012475</v>
      </c>
      <c r="H36" s="18">
        <v>9.8490488379644887</v>
      </c>
      <c r="I36" s="18">
        <v>7.4076739882203197</v>
      </c>
      <c r="J36" s="18">
        <v>7.7714962086271404</v>
      </c>
      <c r="K36" s="18">
        <v>6.2350793374204123</v>
      </c>
      <c r="L36" s="18">
        <v>5.4607420896484253</v>
      </c>
      <c r="M36" s="18">
        <v>4.9302674966974456</v>
      </c>
      <c r="N36" s="18">
        <v>3.947722991031704</v>
      </c>
      <c r="O36" s="18">
        <v>6.222493840728113</v>
      </c>
      <c r="P36" s="18">
        <v>9.6093606831756677</v>
      </c>
      <c r="Q36" s="18">
        <v>8.1101456892452699</v>
      </c>
      <c r="R36" s="18">
        <v>8.2821279308175804</v>
      </c>
      <c r="S36" s="18">
        <v>8.6957285484248619</v>
      </c>
      <c r="T36" s="18">
        <v>14.294549978506531</v>
      </c>
      <c r="U36" s="18">
        <v>8.6616913677371095</v>
      </c>
      <c r="V36" s="18">
        <v>6.3122298993939694</v>
      </c>
      <c r="W36" s="18">
        <v>5.6201177615456004</v>
      </c>
      <c r="X36" s="18">
        <v>7.0355372909038403</v>
      </c>
      <c r="Y36" s="18">
        <v>6.92918677352686</v>
      </c>
      <c r="Z36" s="18">
        <v>11.167853563147579</v>
      </c>
      <c r="AA36" s="18" t="s">
        <v>114</v>
      </c>
      <c r="AB36" s="18">
        <v>4.5586719530515429</v>
      </c>
      <c r="AC36" s="18">
        <v>9.7510394129414486</v>
      </c>
      <c r="AD36" s="18">
        <v>24.499877499612079</v>
      </c>
      <c r="AE36" s="18">
        <v>14.944650662952659</v>
      </c>
      <c r="AF36" s="18">
        <v>10.50640164474426</v>
      </c>
      <c r="AG36" s="18">
        <v>18.520092494258339</v>
      </c>
      <c r="AH36" s="18" t="s">
        <v>114</v>
      </c>
      <c r="AI36" s="18">
        <v>26.191488210155281</v>
      </c>
      <c r="AJ36" s="18" t="s">
        <v>114</v>
      </c>
      <c r="AK36" s="18">
        <v>6.0539334582037272</v>
      </c>
      <c r="AL36" s="18">
        <v>4.9116460257748056</v>
      </c>
      <c r="AM36" s="18">
        <v>14.944650662952659</v>
      </c>
      <c r="AN36" s="18">
        <v>5.6017175194630084</v>
      </c>
      <c r="AO36" s="18">
        <v>6.2861957830122446</v>
      </c>
      <c r="AP36" s="18" t="s">
        <v>114</v>
      </c>
      <c r="AQ36" s="18">
        <v>17.323937122159371</v>
      </c>
      <c r="AR36" s="18">
        <v>21.91332739368012</v>
      </c>
      <c r="AS36" s="18">
        <v>7.0355372909038403</v>
      </c>
      <c r="AT36" s="18">
        <v>5.1572757519197028</v>
      </c>
      <c r="AU36" s="18">
        <v>6.7301942262311947</v>
      </c>
      <c r="AV36" s="18">
        <v>12.249742747127311</v>
      </c>
      <c r="AW36" s="18">
        <v>10.756603452910801</v>
      </c>
      <c r="AX36" s="18">
        <v>10.27288319930426</v>
      </c>
      <c r="AY36" s="8"/>
    </row>
    <row r="37" spans="1:51" ht="15.75" customHeight="1" thickTop="1">
      <c r="A37" s="13" t="s">
        <v>343</v>
      </c>
      <c r="B37" s="14"/>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row>
    <row r="38" spans="1:51">
      <c r="A38" s="16" t="s">
        <v>115</v>
      </c>
    </row>
  </sheetData>
  <mergeCells count="23">
    <mergeCell ref="AR3:AX3"/>
    <mergeCell ref="V3:AA3"/>
    <mergeCell ref="AB3:AK3"/>
    <mergeCell ref="AV2:AX2"/>
    <mergeCell ref="A2:C2"/>
    <mergeCell ref="A3:B5"/>
    <mergeCell ref="D3:G3"/>
    <mergeCell ref="H3:L3"/>
    <mergeCell ref="M3:N3"/>
    <mergeCell ref="O3:U3"/>
    <mergeCell ref="AL3:AQ3"/>
    <mergeCell ref="A6:A35"/>
    <mergeCell ref="A36:B36"/>
    <mergeCell ref="B21:B23"/>
    <mergeCell ref="B24:B26"/>
    <mergeCell ref="B27:B29"/>
    <mergeCell ref="B30:B32"/>
    <mergeCell ref="B33:B35"/>
    <mergeCell ref="B6:B8"/>
    <mergeCell ref="B9:B11"/>
    <mergeCell ref="B12:B14"/>
    <mergeCell ref="B15:B17"/>
    <mergeCell ref="B18:B20"/>
  </mergeCells>
  <hyperlinks>
    <hyperlink ref="A1" location="'TOC'!A1:A1" display="Back to TOC" xr:uid="{00000000-0004-0000-5A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AY20"/>
  <sheetViews>
    <sheetView workbookViewId="0">
      <pane xSplit="2" topLeftCell="C1" activePane="topRight" state="frozen"/>
      <selection pane="topRight"/>
    </sheetView>
  </sheetViews>
  <sheetFormatPr baseColWidth="10" defaultColWidth="8.83203125" defaultRowHeight="15"/>
  <cols>
    <col min="1" max="1" width="50" style="23" bestFit="1"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7" t="s">
        <v>344</v>
      </c>
      <c r="B2" s="31"/>
      <c r="C2" s="31"/>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6" t="s">
        <v>29</v>
      </c>
      <c r="AW2" s="31"/>
      <c r="AX2" s="31"/>
      <c r="AY2" s="8"/>
    </row>
    <row r="3" spans="1:51" ht="37" customHeight="1">
      <c r="A3" s="38"/>
      <c r="B3" s="31"/>
      <c r="C3" s="20" t="s">
        <v>30</v>
      </c>
      <c r="D3" s="35" t="s">
        <v>31</v>
      </c>
      <c r="E3" s="31"/>
      <c r="F3" s="31"/>
      <c r="G3" s="31"/>
      <c r="H3" s="35" t="s">
        <v>32</v>
      </c>
      <c r="I3" s="31"/>
      <c r="J3" s="31"/>
      <c r="K3" s="31"/>
      <c r="L3" s="31"/>
      <c r="M3" s="35" t="s">
        <v>33</v>
      </c>
      <c r="N3" s="31"/>
      <c r="O3" s="35" t="s">
        <v>34</v>
      </c>
      <c r="P3" s="31"/>
      <c r="Q3" s="31"/>
      <c r="R3" s="31"/>
      <c r="S3" s="31"/>
      <c r="T3" s="31"/>
      <c r="U3" s="31"/>
      <c r="V3" s="35" t="s">
        <v>35</v>
      </c>
      <c r="W3" s="31"/>
      <c r="X3" s="31"/>
      <c r="Y3" s="31"/>
      <c r="Z3" s="31"/>
      <c r="AA3" s="31"/>
      <c r="AB3" s="35" t="s">
        <v>36</v>
      </c>
      <c r="AC3" s="31"/>
      <c r="AD3" s="31"/>
      <c r="AE3" s="31"/>
      <c r="AF3" s="31"/>
      <c r="AG3" s="31"/>
      <c r="AH3" s="31"/>
      <c r="AI3" s="31"/>
      <c r="AJ3" s="31"/>
      <c r="AK3" s="31"/>
      <c r="AL3" s="35" t="s">
        <v>37</v>
      </c>
      <c r="AM3" s="31"/>
      <c r="AN3" s="31"/>
      <c r="AO3" s="31"/>
      <c r="AP3" s="31"/>
      <c r="AQ3" s="31"/>
      <c r="AR3" s="35" t="s">
        <v>38</v>
      </c>
      <c r="AS3" s="31"/>
      <c r="AT3" s="31"/>
      <c r="AU3" s="31"/>
      <c r="AV3" s="31"/>
      <c r="AW3" s="31"/>
      <c r="AX3" s="31"/>
      <c r="AY3" s="8"/>
    </row>
    <row r="4" spans="1:51" ht="16" customHeight="1">
      <c r="A4" s="39"/>
      <c r="B4" s="31"/>
      <c r="C4" s="21" t="s">
        <v>39</v>
      </c>
      <c r="D4" s="21" t="s">
        <v>39</v>
      </c>
      <c r="E4" s="21" t="s">
        <v>40</v>
      </c>
      <c r="F4" s="21" t="s">
        <v>41</v>
      </c>
      <c r="G4" s="21" t="s">
        <v>42</v>
      </c>
      <c r="H4" s="21" t="s">
        <v>39</v>
      </c>
      <c r="I4" s="21" t="s">
        <v>40</v>
      </c>
      <c r="J4" s="21" t="s">
        <v>41</v>
      </c>
      <c r="K4" s="21" t="s">
        <v>42</v>
      </c>
      <c r="L4" s="21" t="s">
        <v>43</v>
      </c>
      <c r="M4" s="21" t="s">
        <v>39</v>
      </c>
      <c r="N4" s="21" t="s">
        <v>40</v>
      </c>
      <c r="O4" s="21" t="s">
        <v>39</v>
      </c>
      <c r="P4" s="21" t="s">
        <v>40</v>
      </c>
      <c r="Q4" s="21" t="s">
        <v>41</v>
      </c>
      <c r="R4" s="21" t="s">
        <v>42</v>
      </c>
      <c r="S4" s="21" t="s">
        <v>43</v>
      </c>
      <c r="T4" s="21" t="s">
        <v>44</v>
      </c>
      <c r="U4" s="21" t="s">
        <v>45</v>
      </c>
      <c r="V4" s="21" t="s">
        <v>39</v>
      </c>
      <c r="W4" s="21" t="s">
        <v>40</v>
      </c>
      <c r="X4" s="21" t="s">
        <v>41</v>
      </c>
      <c r="Y4" s="21" t="s">
        <v>42</v>
      </c>
      <c r="Z4" s="21" t="s">
        <v>43</v>
      </c>
      <c r="AA4" s="21" t="s">
        <v>44</v>
      </c>
      <c r="AB4" s="21" t="s">
        <v>39</v>
      </c>
      <c r="AC4" s="21" t="s">
        <v>40</v>
      </c>
      <c r="AD4" s="21" t="s">
        <v>41</v>
      </c>
      <c r="AE4" s="21" t="s">
        <v>42</v>
      </c>
      <c r="AF4" s="21" t="s">
        <v>43</v>
      </c>
      <c r="AG4" s="21" t="s">
        <v>44</v>
      </c>
      <c r="AH4" s="21" t="s">
        <v>45</v>
      </c>
      <c r="AI4" s="21" t="s">
        <v>46</v>
      </c>
      <c r="AJ4" s="21" t="s">
        <v>47</v>
      </c>
      <c r="AK4" s="21" t="s">
        <v>48</v>
      </c>
      <c r="AL4" s="21" t="s">
        <v>39</v>
      </c>
      <c r="AM4" s="21" t="s">
        <v>40</v>
      </c>
      <c r="AN4" s="21" t="s">
        <v>41</v>
      </c>
      <c r="AO4" s="21" t="s">
        <v>42</v>
      </c>
      <c r="AP4" s="21" t="s">
        <v>43</v>
      </c>
      <c r="AQ4" s="21" t="s">
        <v>44</v>
      </c>
      <c r="AR4" s="21" t="s">
        <v>39</v>
      </c>
      <c r="AS4" s="21" t="s">
        <v>40</v>
      </c>
      <c r="AT4" s="21" t="s">
        <v>41</v>
      </c>
      <c r="AU4" s="21" t="s">
        <v>42</v>
      </c>
      <c r="AV4" s="21" t="s">
        <v>43</v>
      </c>
      <c r="AW4" s="21" t="s">
        <v>44</v>
      </c>
      <c r="AX4" s="21" t="s">
        <v>45</v>
      </c>
      <c r="AY4" s="8"/>
    </row>
    <row r="5" spans="1:51" ht="34.5" customHeight="1">
      <c r="A5" s="39"/>
      <c r="B5" s="31"/>
      <c r="C5" s="20" t="s">
        <v>49</v>
      </c>
      <c r="D5" s="20" t="s">
        <v>50</v>
      </c>
      <c r="E5" s="20" t="s">
        <v>51</v>
      </c>
      <c r="F5" s="20" t="s">
        <v>52</v>
      </c>
      <c r="G5" s="20" t="s">
        <v>53</v>
      </c>
      <c r="H5" s="20" t="s">
        <v>54</v>
      </c>
      <c r="I5" s="20" t="s">
        <v>55</v>
      </c>
      <c r="J5" s="20" t="s">
        <v>56</v>
      </c>
      <c r="K5" s="20" t="s">
        <v>57</v>
      </c>
      <c r="L5" s="20" t="s">
        <v>58</v>
      </c>
      <c r="M5" s="20" t="s">
        <v>59</v>
      </c>
      <c r="N5" s="20" t="s">
        <v>60</v>
      </c>
      <c r="O5" s="20" t="s">
        <v>61</v>
      </c>
      <c r="P5" s="20" t="s">
        <v>62</v>
      </c>
      <c r="Q5" s="20" t="s">
        <v>63</v>
      </c>
      <c r="R5" s="20" t="s">
        <v>64</v>
      </c>
      <c r="S5" s="20" t="s">
        <v>65</v>
      </c>
      <c r="T5" s="20" t="s">
        <v>66</v>
      </c>
      <c r="U5" s="20" t="s">
        <v>67</v>
      </c>
      <c r="V5" s="20" t="s">
        <v>68</v>
      </c>
      <c r="W5" s="20" t="s">
        <v>69</v>
      </c>
      <c r="X5" s="20" t="s">
        <v>70</v>
      </c>
      <c r="Y5" s="20" t="s">
        <v>71</v>
      </c>
      <c r="Z5" s="20" t="s">
        <v>72</v>
      </c>
      <c r="AA5" s="20" t="s">
        <v>73</v>
      </c>
      <c r="AB5" s="20" t="s">
        <v>74</v>
      </c>
      <c r="AC5" s="20" t="s">
        <v>75</v>
      </c>
      <c r="AD5" s="20" t="s">
        <v>76</v>
      </c>
      <c r="AE5" s="20" t="s">
        <v>77</v>
      </c>
      <c r="AF5" s="20" t="s">
        <v>78</v>
      </c>
      <c r="AG5" s="20" t="s">
        <v>79</v>
      </c>
      <c r="AH5" s="20" t="s">
        <v>80</v>
      </c>
      <c r="AI5" s="20" t="s">
        <v>81</v>
      </c>
      <c r="AJ5" s="20" t="s">
        <v>82</v>
      </c>
      <c r="AK5" s="20" t="s">
        <v>83</v>
      </c>
      <c r="AL5" s="20" t="s">
        <v>84</v>
      </c>
      <c r="AM5" s="20" t="s">
        <v>85</v>
      </c>
      <c r="AN5" s="20" t="s">
        <v>86</v>
      </c>
      <c r="AO5" s="20" t="s">
        <v>87</v>
      </c>
      <c r="AP5" s="20" t="s">
        <v>88</v>
      </c>
      <c r="AQ5" s="20" t="s">
        <v>89</v>
      </c>
      <c r="AR5" s="20" t="s">
        <v>90</v>
      </c>
      <c r="AS5" s="20" t="s">
        <v>91</v>
      </c>
      <c r="AT5" s="20" t="s">
        <v>92</v>
      </c>
      <c r="AU5" s="20" t="s">
        <v>93</v>
      </c>
      <c r="AV5" s="20" t="s">
        <v>94</v>
      </c>
      <c r="AW5" s="20" t="s">
        <v>95</v>
      </c>
      <c r="AX5" s="20" t="s">
        <v>96</v>
      </c>
      <c r="AY5" s="8"/>
    </row>
    <row r="6" spans="1:51">
      <c r="A6" s="32" t="s">
        <v>33</v>
      </c>
      <c r="B6" s="30" t="s">
        <v>59</v>
      </c>
      <c r="C6" s="9">
        <v>0.49038964738489998</v>
      </c>
      <c r="D6" s="9">
        <v>0.48844824757950001</v>
      </c>
      <c r="E6" s="9">
        <v>0.49597367547440002</v>
      </c>
      <c r="F6" s="9">
        <v>0.47610576959799999</v>
      </c>
      <c r="G6" s="9">
        <v>0.50046739686770003</v>
      </c>
      <c r="H6" s="9">
        <v>0.53775969221819997</v>
      </c>
      <c r="I6" s="9">
        <v>0.49212382524589998</v>
      </c>
      <c r="J6" s="9">
        <v>0.55282982224330002</v>
      </c>
      <c r="K6" s="9">
        <v>0.52022748275989994</v>
      </c>
      <c r="L6" s="9">
        <v>0.39821699321789999</v>
      </c>
      <c r="M6" s="9">
        <v>1</v>
      </c>
      <c r="N6" s="9">
        <v>0</v>
      </c>
      <c r="O6" s="9">
        <v>0.49755687730199999</v>
      </c>
      <c r="P6" s="9">
        <v>0.38911864858520001</v>
      </c>
      <c r="Q6" s="9">
        <v>0.35104773490149999</v>
      </c>
      <c r="R6" s="9">
        <v>0.51133223295630004</v>
      </c>
      <c r="S6" s="9">
        <v>0.51543218061029994</v>
      </c>
      <c r="T6" s="9">
        <v>0.61915428793649996</v>
      </c>
      <c r="U6" s="9">
        <v>0.62471495682110001</v>
      </c>
      <c r="V6" s="9">
        <v>0.36011763323259999</v>
      </c>
      <c r="W6" s="9">
        <v>0.47945999405630002</v>
      </c>
      <c r="X6" s="9">
        <v>0.52284431870500003</v>
      </c>
      <c r="Y6" s="9">
        <v>0.58582837446649993</v>
      </c>
      <c r="Z6" s="9">
        <v>0.57402166395169996</v>
      </c>
      <c r="AA6" s="9">
        <v>0.59971682687170003</v>
      </c>
      <c r="AB6" s="9">
        <v>0.47082167848770001</v>
      </c>
      <c r="AC6" s="9">
        <v>0.46157796047790001</v>
      </c>
      <c r="AD6" s="9">
        <v>0.40659308047850001</v>
      </c>
      <c r="AE6" s="9">
        <v>0.5729763432096</v>
      </c>
      <c r="AF6" s="9">
        <v>0.56433761445850006</v>
      </c>
      <c r="AG6" s="9">
        <v>0.42521907008979998</v>
      </c>
      <c r="AH6" s="9">
        <v>0.80148807431229996</v>
      </c>
      <c r="AI6" s="9">
        <v>0.51837000617670004</v>
      </c>
      <c r="AJ6" s="9">
        <v>0.16023023740389999</v>
      </c>
      <c r="AK6" s="9">
        <v>0.51076587182650002</v>
      </c>
      <c r="AL6" s="9">
        <v>0.52573275250249996</v>
      </c>
      <c r="AM6" s="9">
        <v>0.57489646129509997</v>
      </c>
      <c r="AN6" s="9">
        <v>0.38676018101080001</v>
      </c>
      <c r="AO6" s="9">
        <v>0.58085958149770001</v>
      </c>
      <c r="AP6" s="9">
        <v>0.36409871318089998</v>
      </c>
      <c r="AQ6" s="9">
        <v>0.17069083342489999</v>
      </c>
      <c r="AR6" s="9">
        <v>0.37131344215329998</v>
      </c>
      <c r="AS6" s="9">
        <v>0.49528262190759997</v>
      </c>
      <c r="AT6" s="9">
        <v>0.52912697387759999</v>
      </c>
      <c r="AU6" s="9">
        <v>0.41785741249070002</v>
      </c>
      <c r="AV6" s="9">
        <v>0.3933101543693</v>
      </c>
      <c r="AW6" s="9">
        <v>0.48657233452389997</v>
      </c>
      <c r="AX6" s="9">
        <v>0.60043889946820006</v>
      </c>
      <c r="AY6" s="8"/>
    </row>
    <row r="7" spans="1:51">
      <c r="A7" s="39"/>
      <c r="B7" s="31"/>
      <c r="C7" s="10">
        <v>402</v>
      </c>
      <c r="D7" s="10">
        <v>95</v>
      </c>
      <c r="E7" s="10">
        <v>110</v>
      </c>
      <c r="F7" s="10">
        <v>93</v>
      </c>
      <c r="G7" s="10">
        <v>104</v>
      </c>
      <c r="H7" s="10">
        <v>42</v>
      </c>
      <c r="I7" s="10">
        <v>68</v>
      </c>
      <c r="J7" s="10">
        <v>71</v>
      </c>
      <c r="K7" s="10">
        <v>104</v>
      </c>
      <c r="L7" s="10">
        <v>103</v>
      </c>
      <c r="M7" s="10">
        <v>402</v>
      </c>
      <c r="N7" s="10">
        <v>0</v>
      </c>
      <c r="O7" s="10">
        <v>98</v>
      </c>
      <c r="P7" s="10">
        <v>34</v>
      </c>
      <c r="Q7" s="10">
        <v>34</v>
      </c>
      <c r="R7" s="10">
        <v>56</v>
      </c>
      <c r="S7" s="10">
        <v>52</v>
      </c>
      <c r="T7" s="10">
        <v>26</v>
      </c>
      <c r="U7" s="10">
        <v>67</v>
      </c>
      <c r="V7" s="10">
        <v>68</v>
      </c>
      <c r="W7" s="10">
        <v>110</v>
      </c>
      <c r="X7" s="10">
        <v>81</v>
      </c>
      <c r="Y7" s="10">
        <v>97</v>
      </c>
      <c r="Z7" s="10">
        <v>39</v>
      </c>
      <c r="AA7" s="10">
        <v>6</v>
      </c>
      <c r="AB7" s="10">
        <v>170</v>
      </c>
      <c r="AC7" s="10">
        <v>33</v>
      </c>
      <c r="AD7" s="10">
        <v>6</v>
      </c>
      <c r="AE7" s="10">
        <v>19</v>
      </c>
      <c r="AF7" s="10">
        <v>38</v>
      </c>
      <c r="AG7" s="10">
        <v>10</v>
      </c>
      <c r="AH7" s="10">
        <v>2</v>
      </c>
      <c r="AI7" s="10">
        <v>6</v>
      </c>
      <c r="AJ7" s="10">
        <v>2</v>
      </c>
      <c r="AK7" s="10">
        <v>115</v>
      </c>
      <c r="AL7" s="10">
        <v>173</v>
      </c>
      <c r="AM7" s="10">
        <v>18</v>
      </c>
      <c r="AN7" s="10">
        <v>89</v>
      </c>
      <c r="AO7" s="10">
        <v>114</v>
      </c>
      <c r="AP7" s="10">
        <v>1</v>
      </c>
      <c r="AQ7" s="10">
        <v>6</v>
      </c>
      <c r="AR7" s="10">
        <v>6</v>
      </c>
      <c r="AS7" s="10">
        <v>77</v>
      </c>
      <c r="AT7" s="10">
        <v>146</v>
      </c>
      <c r="AU7" s="10">
        <v>72</v>
      </c>
      <c r="AV7" s="10">
        <v>24</v>
      </c>
      <c r="AW7" s="10">
        <v>36</v>
      </c>
      <c r="AX7" s="10">
        <v>41</v>
      </c>
      <c r="AY7" s="8"/>
    </row>
    <row r="8" spans="1:51">
      <c r="A8" s="39"/>
      <c r="B8" s="31"/>
      <c r="C8" s="11" t="s">
        <v>97</v>
      </c>
      <c r="D8" s="11"/>
      <c r="E8" s="11"/>
      <c r="F8" s="11"/>
      <c r="G8" s="11"/>
      <c r="H8" s="11"/>
      <c r="I8" s="11"/>
      <c r="J8" s="11"/>
      <c r="K8" s="11"/>
      <c r="L8" s="11"/>
      <c r="M8" s="12" t="s">
        <v>136</v>
      </c>
      <c r="N8" s="11"/>
      <c r="O8" s="11"/>
      <c r="P8" s="11"/>
      <c r="Q8" s="11"/>
      <c r="R8" s="11"/>
      <c r="S8" s="11"/>
      <c r="T8" s="11"/>
      <c r="U8" s="12" t="s">
        <v>118</v>
      </c>
      <c r="V8" s="11"/>
      <c r="W8" s="11"/>
      <c r="X8" s="11"/>
      <c r="Y8" s="12" t="s">
        <v>99</v>
      </c>
      <c r="Z8" s="11"/>
      <c r="AA8" s="11"/>
      <c r="AB8" s="11"/>
      <c r="AC8" s="11"/>
      <c r="AD8" s="11"/>
      <c r="AE8" s="11"/>
      <c r="AF8" s="11"/>
      <c r="AG8" s="11"/>
      <c r="AH8" s="11"/>
      <c r="AI8" s="11"/>
      <c r="AJ8" s="11"/>
      <c r="AK8" s="11"/>
      <c r="AL8" s="12" t="s">
        <v>120</v>
      </c>
      <c r="AM8" s="12" t="s">
        <v>120</v>
      </c>
      <c r="AN8" s="11"/>
      <c r="AO8" s="12" t="s">
        <v>150</v>
      </c>
      <c r="AP8" s="11"/>
      <c r="AQ8" s="11"/>
      <c r="AR8" s="11"/>
      <c r="AS8" s="11"/>
      <c r="AT8" s="11"/>
      <c r="AU8" s="11"/>
      <c r="AV8" s="11"/>
      <c r="AW8" s="11"/>
      <c r="AX8" s="11"/>
      <c r="AY8" s="8"/>
    </row>
    <row r="9" spans="1:51">
      <c r="A9" s="39"/>
      <c r="B9" s="30" t="s">
        <v>345</v>
      </c>
      <c r="C9" s="9">
        <v>1.0327022375220001E-2</v>
      </c>
      <c r="D9" s="9">
        <v>7.6628352490420003E-3</v>
      </c>
      <c r="E9" s="9">
        <v>9.5541401273889996E-3</v>
      </c>
      <c r="F9" s="9">
        <v>1.360544217687E-2</v>
      </c>
      <c r="G9" s="9">
        <v>1.023890784983E-2</v>
      </c>
      <c r="H9" s="9">
        <v>0</v>
      </c>
      <c r="I9" s="9">
        <v>2.3051866240599999E-2</v>
      </c>
      <c r="J9" s="9">
        <v>1.5361961724279999E-2</v>
      </c>
      <c r="K9" s="9">
        <v>1.4104532035970001E-2</v>
      </c>
      <c r="L9" s="9">
        <v>3.3046134771750001E-3</v>
      </c>
      <c r="M9" s="9">
        <v>0</v>
      </c>
      <c r="N9" s="9">
        <v>0</v>
      </c>
      <c r="O9" s="9">
        <v>3.6279220704669999E-3</v>
      </c>
      <c r="P9" s="9">
        <v>7.8302457269419992E-3</v>
      </c>
      <c r="Q9" s="9">
        <v>2.0676287945699999E-2</v>
      </c>
      <c r="R9" s="9">
        <v>6.1854712260870004E-3</v>
      </c>
      <c r="S9" s="9">
        <v>7.7208545765279999E-3</v>
      </c>
      <c r="T9" s="9">
        <v>0</v>
      </c>
      <c r="U9" s="9">
        <v>6.6475844420119997E-3</v>
      </c>
      <c r="V9" s="9">
        <v>1.5288343147850001E-2</v>
      </c>
      <c r="W9" s="9">
        <v>1.1274353171579999E-2</v>
      </c>
      <c r="X9" s="9">
        <v>4.6150775826559994E-3</v>
      </c>
      <c r="Y9" s="9">
        <v>1.3282170327530001E-2</v>
      </c>
      <c r="Z9" s="9">
        <v>0</v>
      </c>
      <c r="AA9" s="9">
        <v>0</v>
      </c>
      <c r="AB9" s="9">
        <v>7.8865980635910004E-3</v>
      </c>
      <c r="AC9" s="9">
        <v>8.029325059132E-3</v>
      </c>
      <c r="AD9" s="9">
        <v>0</v>
      </c>
      <c r="AE9" s="9">
        <v>0</v>
      </c>
      <c r="AF9" s="9">
        <v>9.3532755551080007E-3</v>
      </c>
      <c r="AG9" s="9">
        <v>0</v>
      </c>
      <c r="AH9" s="9">
        <v>0</v>
      </c>
      <c r="AI9" s="9">
        <v>0</v>
      </c>
      <c r="AJ9" s="9">
        <v>0</v>
      </c>
      <c r="AK9" s="9">
        <v>2.0148578608600001E-2</v>
      </c>
      <c r="AL9" s="9">
        <v>1.060148277456E-2</v>
      </c>
      <c r="AM9" s="9">
        <v>0</v>
      </c>
      <c r="AN9" s="9">
        <v>1.267884047261E-2</v>
      </c>
      <c r="AO9" s="9">
        <v>3.46210752144E-3</v>
      </c>
      <c r="AP9" s="9">
        <v>0.63590128681910008</v>
      </c>
      <c r="AQ9" s="9">
        <v>2.6642008851930001E-2</v>
      </c>
      <c r="AR9" s="9">
        <v>3.7821726065020003E-2</v>
      </c>
      <c r="AS9" s="9">
        <v>1.0715766159180001E-2</v>
      </c>
      <c r="AT9" s="9">
        <v>1.006764816375E-2</v>
      </c>
      <c r="AU9" s="9">
        <v>1.182528406031E-2</v>
      </c>
      <c r="AV9" s="9">
        <v>1.2304535669579999E-2</v>
      </c>
      <c r="AW9" s="9">
        <v>0</v>
      </c>
      <c r="AX9" s="9">
        <v>8.1554587326609987E-3</v>
      </c>
      <c r="AY9" s="8"/>
    </row>
    <row r="10" spans="1:51">
      <c r="A10" s="39"/>
      <c r="B10" s="31"/>
      <c r="C10" s="10">
        <v>12</v>
      </c>
      <c r="D10" s="10">
        <v>2</v>
      </c>
      <c r="E10" s="10">
        <v>3</v>
      </c>
      <c r="F10" s="10">
        <v>4</v>
      </c>
      <c r="G10" s="10">
        <v>3</v>
      </c>
      <c r="H10" s="10">
        <v>0</v>
      </c>
      <c r="I10" s="10">
        <v>5</v>
      </c>
      <c r="J10" s="10">
        <v>3</v>
      </c>
      <c r="K10" s="10">
        <v>3</v>
      </c>
      <c r="L10" s="10">
        <v>1</v>
      </c>
      <c r="M10" s="10">
        <v>0</v>
      </c>
      <c r="N10" s="10">
        <v>0</v>
      </c>
      <c r="O10" s="10">
        <v>1</v>
      </c>
      <c r="P10" s="10">
        <v>1</v>
      </c>
      <c r="Q10" s="10">
        <v>3</v>
      </c>
      <c r="R10" s="10">
        <v>1</v>
      </c>
      <c r="S10" s="10">
        <v>1</v>
      </c>
      <c r="T10" s="10">
        <v>0</v>
      </c>
      <c r="U10" s="10">
        <v>1</v>
      </c>
      <c r="V10" s="10">
        <v>4</v>
      </c>
      <c r="W10" s="10">
        <v>4</v>
      </c>
      <c r="X10" s="10">
        <v>1</v>
      </c>
      <c r="Y10" s="10">
        <v>3</v>
      </c>
      <c r="Z10" s="10">
        <v>0</v>
      </c>
      <c r="AA10" s="10">
        <v>0</v>
      </c>
      <c r="AB10" s="10">
        <v>4</v>
      </c>
      <c r="AC10" s="10">
        <v>1</v>
      </c>
      <c r="AD10" s="10">
        <v>0</v>
      </c>
      <c r="AE10" s="10">
        <v>0</v>
      </c>
      <c r="AF10" s="10">
        <v>1</v>
      </c>
      <c r="AG10" s="10">
        <v>0</v>
      </c>
      <c r="AH10" s="10">
        <v>0</v>
      </c>
      <c r="AI10" s="10">
        <v>0</v>
      </c>
      <c r="AJ10" s="10">
        <v>0</v>
      </c>
      <c r="AK10" s="10">
        <v>6</v>
      </c>
      <c r="AL10" s="10">
        <v>5</v>
      </c>
      <c r="AM10" s="10">
        <v>0</v>
      </c>
      <c r="AN10" s="10">
        <v>4</v>
      </c>
      <c r="AO10" s="10">
        <v>1</v>
      </c>
      <c r="AP10" s="10">
        <v>1</v>
      </c>
      <c r="AQ10" s="10">
        <v>1</v>
      </c>
      <c r="AR10" s="10">
        <v>1</v>
      </c>
      <c r="AS10" s="10">
        <v>2</v>
      </c>
      <c r="AT10" s="10">
        <v>4</v>
      </c>
      <c r="AU10" s="10">
        <v>3</v>
      </c>
      <c r="AV10" s="10">
        <v>1</v>
      </c>
      <c r="AW10" s="10">
        <v>0</v>
      </c>
      <c r="AX10" s="10">
        <v>1</v>
      </c>
      <c r="AY10" s="8"/>
    </row>
    <row r="11" spans="1:51">
      <c r="A11" s="39"/>
      <c r="B11" s="31"/>
      <c r="C11" s="11" t="s">
        <v>97</v>
      </c>
      <c r="D11" s="11"/>
      <c r="E11" s="11"/>
      <c r="F11" s="11"/>
      <c r="G11" s="11"/>
      <c r="H11" s="11"/>
      <c r="I11" s="11"/>
      <c r="J11" s="11"/>
      <c r="K11" s="11"/>
      <c r="L11" s="11"/>
      <c r="M11" s="11" t="s">
        <v>97</v>
      </c>
      <c r="N11" s="11" t="s">
        <v>97</v>
      </c>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2" t="s">
        <v>222</v>
      </c>
      <c r="AQ11" s="11"/>
      <c r="AR11" s="11"/>
      <c r="AS11" s="11"/>
      <c r="AT11" s="11"/>
      <c r="AU11" s="11"/>
      <c r="AV11" s="11"/>
      <c r="AW11" s="11"/>
      <c r="AX11" s="11"/>
      <c r="AY11" s="8"/>
    </row>
    <row r="12" spans="1:51">
      <c r="A12" s="39"/>
      <c r="B12" s="30" t="s">
        <v>60</v>
      </c>
      <c r="C12" s="9">
        <v>0.49928333023990001</v>
      </c>
      <c r="D12" s="9">
        <v>0.50388891717139994</v>
      </c>
      <c r="E12" s="9">
        <v>0.49447218439820001</v>
      </c>
      <c r="F12" s="9">
        <v>0.51028878822519996</v>
      </c>
      <c r="G12" s="9">
        <v>0.4892936952825</v>
      </c>
      <c r="H12" s="9">
        <v>0.46224030778179998</v>
      </c>
      <c r="I12" s="9">
        <v>0.4848243085135</v>
      </c>
      <c r="J12" s="9">
        <v>0.43180821603239999</v>
      </c>
      <c r="K12" s="9">
        <v>0.4656679852042</v>
      </c>
      <c r="L12" s="9">
        <v>0.59847839330489994</v>
      </c>
      <c r="M12" s="9">
        <v>0</v>
      </c>
      <c r="N12" s="9">
        <v>1</v>
      </c>
      <c r="O12" s="9">
        <v>0.49881520062759999</v>
      </c>
      <c r="P12" s="9">
        <v>0.60305110568780007</v>
      </c>
      <c r="Q12" s="9">
        <v>0.62827597715280004</v>
      </c>
      <c r="R12" s="9">
        <v>0.48248229581770002</v>
      </c>
      <c r="S12" s="9">
        <v>0.47684696481319999</v>
      </c>
      <c r="T12" s="9">
        <v>0.38084571206349999</v>
      </c>
      <c r="U12" s="9">
        <v>0.36863745873690001</v>
      </c>
      <c r="V12" s="9">
        <v>0.62459402361950001</v>
      </c>
      <c r="W12" s="9">
        <v>0.50926565277210001</v>
      </c>
      <c r="X12" s="9">
        <v>0.47254060371239998</v>
      </c>
      <c r="Y12" s="9">
        <v>0.40088945520590002</v>
      </c>
      <c r="Z12" s="9">
        <v>0.42597833604829999</v>
      </c>
      <c r="AA12" s="9">
        <v>0.4002831731284</v>
      </c>
      <c r="AB12" s="9">
        <v>0.52129172344870001</v>
      </c>
      <c r="AC12" s="9">
        <v>0.53039271446290004</v>
      </c>
      <c r="AD12" s="9">
        <v>0.59340691952150004</v>
      </c>
      <c r="AE12" s="9">
        <v>0.4270236567904</v>
      </c>
      <c r="AF12" s="9">
        <v>0.42630910998639998</v>
      </c>
      <c r="AG12" s="9">
        <v>0.57478092991020002</v>
      </c>
      <c r="AH12" s="9">
        <v>0.19851192568779999</v>
      </c>
      <c r="AI12" s="9">
        <v>0.48162999382330002</v>
      </c>
      <c r="AJ12" s="9">
        <v>0.83976976259610003</v>
      </c>
      <c r="AK12" s="9">
        <v>0.46908554956490001</v>
      </c>
      <c r="AL12" s="9">
        <v>0.46366576472299997</v>
      </c>
      <c r="AM12" s="9">
        <v>0.42510353870489997</v>
      </c>
      <c r="AN12" s="9">
        <v>0.60056097851650003</v>
      </c>
      <c r="AO12" s="9">
        <v>0.41567831098079999</v>
      </c>
      <c r="AP12" s="9">
        <v>0</v>
      </c>
      <c r="AQ12" s="9">
        <v>0.80266715772319996</v>
      </c>
      <c r="AR12" s="9">
        <v>0.59086483178159999</v>
      </c>
      <c r="AS12" s="9">
        <v>0.49400161193320002</v>
      </c>
      <c r="AT12" s="9">
        <v>0.46080537795870002</v>
      </c>
      <c r="AU12" s="9">
        <v>0.570317303449</v>
      </c>
      <c r="AV12" s="9">
        <v>0.59438530996119998</v>
      </c>
      <c r="AW12" s="9">
        <v>0.51342766547609997</v>
      </c>
      <c r="AX12" s="9">
        <v>0.39140564179909998</v>
      </c>
      <c r="AY12" s="8"/>
    </row>
    <row r="13" spans="1:51">
      <c r="A13" s="39"/>
      <c r="B13" s="31"/>
      <c r="C13" s="10">
        <v>623</v>
      </c>
      <c r="D13" s="10">
        <v>135</v>
      </c>
      <c r="E13" s="10">
        <v>168</v>
      </c>
      <c r="F13" s="10">
        <v>165</v>
      </c>
      <c r="G13" s="10">
        <v>155</v>
      </c>
      <c r="H13" s="10">
        <v>57</v>
      </c>
      <c r="I13" s="10">
        <v>102</v>
      </c>
      <c r="J13" s="10">
        <v>86</v>
      </c>
      <c r="K13" s="10">
        <v>141</v>
      </c>
      <c r="L13" s="10">
        <v>221</v>
      </c>
      <c r="M13" s="10">
        <v>0</v>
      </c>
      <c r="N13" s="10">
        <v>623</v>
      </c>
      <c r="O13" s="10">
        <v>156</v>
      </c>
      <c r="P13" s="10">
        <v>69</v>
      </c>
      <c r="Q13" s="10">
        <v>111</v>
      </c>
      <c r="R13" s="10">
        <v>83</v>
      </c>
      <c r="S13" s="10">
        <v>76</v>
      </c>
      <c r="T13" s="10">
        <v>21</v>
      </c>
      <c r="U13" s="10">
        <v>60</v>
      </c>
      <c r="V13" s="10">
        <v>173</v>
      </c>
      <c r="W13" s="10">
        <v>194</v>
      </c>
      <c r="X13" s="10">
        <v>112</v>
      </c>
      <c r="Y13" s="10">
        <v>101</v>
      </c>
      <c r="Z13" s="10">
        <v>38</v>
      </c>
      <c r="AA13" s="10">
        <v>5</v>
      </c>
      <c r="AB13" s="10">
        <v>289</v>
      </c>
      <c r="AC13" s="10">
        <v>69</v>
      </c>
      <c r="AD13" s="10">
        <v>10</v>
      </c>
      <c r="AE13" s="10">
        <v>25</v>
      </c>
      <c r="AF13" s="10">
        <v>48</v>
      </c>
      <c r="AG13" s="10">
        <v>18</v>
      </c>
      <c r="AH13" s="10">
        <v>3</v>
      </c>
      <c r="AI13" s="10">
        <v>8</v>
      </c>
      <c r="AJ13" s="10">
        <v>2</v>
      </c>
      <c r="AK13" s="10">
        <v>148</v>
      </c>
      <c r="AL13" s="10">
        <v>224</v>
      </c>
      <c r="AM13" s="10">
        <v>25</v>
      </c>
      <c r="AN13" s="10">
        <v>214</v>
      </c>
      <c r="AO13" s="10">
        <v>131</v>
      </c>
      <c r="AP13" s="10">
        <v>0</v>
      </c>
      <c r="AQ13" s="10">
        <v>25</v>
      </c>
      <c r="AR13" s="10">
        <v>13</v>
      </c>
      <c r="AS13" s="10">
        <v>114</v>
      </c>
      <c r="AT13" s="10">
        <v>216</v>
      </c>
      <c r="AU13" s="10">
        <v>139</v>
      </c>
      <c r="AV13" s="10">
        <v>42</v>
      </c>
      <c r="AW13" s="10">
        <v>49</v>
      </c>
      <c r="AX13" s="10">
        <v>50</v>
      </c>
      <c r="AY13" s="8"/>
    </row>
    <row r="14" spans="1:51">
      <c r="A14" s="39"/>
      <c r="B14" s="31"/>
      <c r="C14" s="11" t="s">
        <v>97</v>
      </c>
      <c r="D14" s="11"/>
      <c r="E14" s="11"/>
      <c r="F14" s="11"/>
      <c r="G14" s="11"/>
      <c r="H14" s="11"/>
      <c r="I14" s="11"/>
      <c r="J14" s="11"/>
      <c r="K14" s="11"/>
      <c r="L14" s="11"/>
      <c r="M14" s="11"/>
      <c r="N14" s="12" t="s">
        <v>119</v>
      </c>
      <c r="O14" s="11"/>
      <c r="P14" s="11"/>
      <c r="Q14" s="12" t="s">
        <v>141</v>
      </c>
      <c r="R14" s="11"/>
      <c r="S14" s="11"/>
      <c r="T14" s="11"/>
      <c r="U14" s="11"/>
      <c r="V14" s="12" t="s">
        <v>131</v>
      </c>
      <c r="W14" s="11"/>
      <c r="X14" s="11"/>
      <c r="Y14" s="11"/>
      <c r="Z14" s="11"/>
      <c r="AA14" s="11"/>
      <c r="AB14" s="11"/>
      <c r="AC14" s="11"/>
      <c r="AD14" s="11"/>
      <c r="AE14" s="11"/>
      <c r="AF14" s="11"/>
      <c r="AG14" s="11"/>
      <c r="AH14" s="11"/>
      <c r="AI14" s="11"/>
      <c r="AJ14" s="11"/>
      <c r="AK14" s="11"/>
      <c r="AL14" s="11"/>
      <c r="AM14" s="11"/>
      <c r="AN14" s="12" t="s">
        <v>131</v>
      </c>
      <c r="AO14" s="11"/>
      <c r="AP14" s="11"/>
      <c r="AQ14" s="12" t="s">
        <v>154</v>
      </c>
      <c r="AR14" s="11"/>
      <c r="AS14" s="11"/>
      <c r="AT14" s="11"/>
      <c r="AU14" s="11"/>
      <c r="AV14" s="11"/>
      <c r="AW14" s="11"/>
      <c r="AX14" s="11"/>
      <c r="AY14" s="8"/>
    </row>
    <row r="15" spans="1:51">
      <c r="A15" s="39"/>
      <c r="B15" s="30" t="s">
        <v>30</v>
      </c>
      <c r="C15" s="9">
        <v>1</v>
      </c>
      <c r="D15" s="9">
        <v>1</v>
      </c>
      <c r="E15" s="9">
        <v>1</v>
      </c>
      <c r="F15" s="9">
        <v>1</v>
      </c>
      <c r="G15" s="9">
        <v>1</v>
      </c>
      <c r="H15" s="9">
        <v>1</v>
      </c>
      <c r="I15" s="9">
        <v>1</v>
      </c>
      <c r="J15" s="9">
        <v>1</v>
      </c>
      <c r="K15" s="9">
        <v>1</v>
      </c>
      <c r="L15" s="9">
        <v>1</v>
      </c>
      <c r="M15" s="9">
        <v>1</v>
      </c>
      <c r="N15" s="9">
        <v>1</v>
      </c>
      <c r="O15" s="9">
        <v>1</v>
      </c>
      <c r="P15" s="9">
        <v>1</v>
      </c>
      <c r="Q15" s="9">
        <v>1</v>
      </c>
      <c r="R15" s="9">
        <v>1</v>
      </c>
      <c r="S15" s="9">
        <v>1</v>
      </c>
      <c r="T15" s="9">
        <v>1</v>
      </c>
      <c r="U15" s="9">
        <v>1</v>
      </c>
      <c r="V15" s="9">
        <v>1</v>
      </c>
      <c r="W15" s="9">
        <v>1</v>
      </c>
      <c r="X15" s="9">
        <v>1</v>
      </c>
      <c r="Y15" s="9">
        <v>1</v>
      </c>
      <c r="Z15" s="9">
        <v>1</v>
      </c>
      <c r="AA15" s="9">
        <v>1</v>
      </c>
      <c r="AB15" s="9">
        <v>1</v>
      </c>
      <c r="AC15" s="9">
        <v>1</v>
      </c>
      <c r="AD15" s="9">
        <v>1</v>
      </c>
      <c r="AE15" s="9">
        <v>1</v>
      </c>
      <c r="AF15" s="9">
        <v>1</v>
      </c>
      <c r="AG15" s="9">
        <v>1</v>
      </c>
      <c r="AH15" s="9">
        <v>1</v>
      </c>
      <c r="AI15" s="9">
        <v>1</v>
      </c>
      <c r="AJ15" s="9">
        <v>1</v>
      </c>
      <c r="AK15" s="9">
        <v>1</v>
      </c>
      <c r="AL15" s="9">
        <v>1</v>
      </c>
      <c r="AM15" s="9">
        <v>1</v>
      </c>
      <c r="AN15" s="9">
        <v>1</v>
      </c>
      <c r="AO15" s="9">
        <v>1</v>
      </c>
      <c r="AP15" s="9">
        <v>1</v>
      </c>
      <c r="AQ15" s="9">
        <v>1</v>
      </c>
      <c r="AR15" s="9">
        <v>1</v>
      </c>
      <c r="AS15" s="9">
        <v>1</v>
      </c>
      <c r="AT15" s="9">
        <v>1</v>
      </c>
      <c r="AU15" s="9">
        <v>1</v>
      </c>
      <c r="AV15" s="9">
        <v>1</v>
      </c>
      <c r="AW15" s="9">
        <v>1</v>
      </c>
      <c r="AX15" s="9">
        <v>1</v>
      </c>
      <c r="AY15" s="8"/>
    </row>
    <row r="16" spans="1:51">
      <c r="A16" s="39"/>
      <c r="B16" s="31"/>
      <c r="C16" s="10">
        <v>1037</v>
      </c>
      <c r="D16" s="10">
        <v>232</v>
      </c>
      <c r="E16" s="10">
        <v>281</v>
      </c>
      <c r="F16" s="10">
        <v>262</v>
      </c>
      <c r="G16" s="10">
        <v>262</v>
      </c>
      <c r="H16" s="10">
        <v>99</v>
      </c>
      <c r="I16" s="10">
        <v>175</v>
      </c>
      <c r="J16" s="10">
        <v>160</v>
      </c>
      <c r="K16" s="10">
        <v>248</v>
      </c>
      <c r="L16" s="10">
        <v>325</v>
      </c>
      <c r="M16" s="10">
        <v>402</v>
      </c>
      <c r="N16" s="10">
        <v>623</v>
      </c>
      <c r="O16" s="10">
        <v>255</v>
      </c>
      <c r="P16" s="10">
        <v>104</v>
      </c>
      <c r="Q16" s="10">
        <v>148</v>
      </c>
      <c r="R16" s="10">
        <v>140</v>
      </c>
      <c r="S16" s="10">
        <v>129</v>
      </c>
      <c r="T16" s="10">
        <v>47</v>
      </c>
      <c r="U16" s="10">
        <v>128</v>
      </c>
      <c r="V16" s="10">
        <v>245</v>
      </c>
      <c r="W16" s="10">
        <v>308</v>
      </c>
      <c r="X16" s="10">
        <v>194</v>
      </c>
      <c r="Y16" s="10">
        <v>201</v>
      </c>
      <c r="Z16" s="10">
        <v>77</v>
      </c>
      <c r="AA16" s="10">
        <v>11</v>
      </c>
      <c r="AB16" s="10">
        <v>463</v>
      </c>
      <c r="AC16" s="10">
        <v>103</v>
      </c>
      <c r="AD16" s="10">
        <v>16</v>
      </c>
      <c r="AE16" s="10">
        <v>44</v>
      </c>
      <c r="AF16" s="10">
        <v>87</v>
      </c>
      <c r="AG16" s="10">
        <v>28</v>
      </c>
      <c r="AH16" s="10">
        <v>5</v>
      </c>
      <c r="AI16" s="10">
        <v>14</v>
      </c>
      <c r="AJ16" s="10">
        <v>4</v>
      </c>
      <c r="AK16" s="10">
        <v>269</v>
      </c>
      <c r="AL16" s="10">
        <v>402</v>
      </c>
      <c r="AM16" s="10">
        <v>43</v>
      </c>
      <c r="AN16" s="10">
        <v>307</v>
      </c>
      <c r="AO16" s="10">
        <v>246</v>
      </c>
      <c r="AP16" s="10">
        <v>2</v>
      </c>
      <c r="AQ16" s="10">
        <v>32</v>
      </c>
      <c r="AR16" s="10">
        <v>20</v>
      </c>
      <c r="AS16" s="10">
        <v>193</v>
      </c>
      <c r="AT16" s="10">
        <v>366</v>
      </c>
      <c r="AU16" s="10">
        <v>214</v>
      </c>
      <c r="AV16" s="10">
        <v>67</v>
      </c>
      <c r="AW16" s="10">
        <v>85</v>
      </c>
      <c r="AX16" s="10">
        <v>92</v>
      </c>
      <c r="AY16" s="8"/>
    </row>
    <row r="17" spans="1:51">
      <c r="A17" s="39"/>
      <c r="B17" s="31"/>
      <c r="C17" s="11" t="s">
        <v>97</v>
      </c>
      <c r="D17" s="11" t="s">
        <v>97</v>
      </c>
      <c r="E17" s="11" t="s">
        <v>97</v>
      </c>
      <c r="F17" s="11" t="s">
        <v>97</v>
      </c>
      <c r="G17" s="11" t="s">
        <v>97</v>
      </c>
      <c r="H17" s="11" t="s">
        <v>97</v>
      </c>
      <c r="I17" s="11" t="s">
        <v>97</v>
      </c>
      <c r="J17" s="11" t="s">
        <v>97</v>
      </c>
      <c r="K17" s="11" t="s">
        <v>97</v>
      </c>
      <c r="L17" s="11" t="s">
        <v>97</v>
      </c>
      <c r="M17" s="11" t="s">
        <v>97</v>
      </c>
      <c r="N17" s="11" t="s">
        <v>97</v>
      </c>
      <c r="O17" s="11" t="s">
        <v>97</v>
      </c>
      <c r="P17" s="11" t="s">
        <v>97</v>
      </c>
      <c r="Q17" s="11" t="s">
        <v>97</v>
      </c>
      <c r="R17" s="11" t="s">
        <v>97</v>
      </c>
      <c r="S17" s="11" t="s">
        <v>97</v>
      </c>
      <c r="T17" s="11" t="s">
        <v>97</v>
      </c>
      <c r="U17" s="11" t="s">
        <v>97</v>
      </c>
      <c r="V17" s="11" t="s">
        <v>97</v>
      </c>
      <c r="W17" s="11" t="s">
        <v>97</v>
      </c>
      <c r="X17" s="11" t="s">
        <v>97</v>
      </c>
      <c r="Y17" s="11" t="s">
        <v>97</v>
      </c>
      <c r="Z17" s="11" t="s">
        <v>97</v>
      </c>
      <c r="AA17" s="11" t="s">
        <v>97</v>
      </c>
      <c r="AB17" s="11" t="s">
        <v>97</v>
      </c>
      <c r="AC17" s="11" t="s">
        <v>97</v>
      </c>
      <c r="AD17" s="11" t="s">
        <v>97</v>
      </c>
      <c r="AE17" s="11" t="s">
        <v>97</v>
      </c>
      <c r="AF17" s="11" t="s">
        <v>97</v>
      </c>
      <c r="AG17" s="11" t="s">
        <v>97</v>
      </c>
      <c r="AH17" s="11" t="s">
        <v>97</v>
      </c>
      <c r="AI17" s="11" t="s">
        <v>97</v>
      </c>
      <c r="AJ17" s="11" t="s">
        <v>97</v>
      </c>
      <c r="AK17" s="11" t="s">
        <v>97</v>
      </c>
      <c r="AL17" s="11" t="s">
        <v>97</v>
      </c>
      <c r="AM17" s="11" t="s">
        <v>97</v>
      </c>
      <c r="AN17" s="11" t="s">
        <v>97</v>
      </c>
      <c r="AO17" s="11" t="s">
        <v>97</v>
      </c>
      <c r="AP17" s="11" t="s">
        <v>97</v>
      </c>
      <c r="AQ17" s="11" t="s">
        <v>97</v>
      </c>
      <c r="AR17" s="11" t="s">
        <v>97</v>
      </c>
      <c r="AS17" s="11" t="s">
        <v>97</v>
      </c>
      <c r="AT17" s="11" t="s">
        <v>97</v>
      </c>
      <c r="AU17" s="11" t="s">
        <v>97</v>
      </c>
      <c r="AV17" s="11" t="s">
        <v>97</v>
      </c>
      <c r="AW17" s="11" t="s">
        <v>97</v>
      </c>
      <c r="AX17" s="11" t="s">
        <v>97</v>
      </c>
      <c r="AY17" s="8"/>
    </row>
    <row r="18" spans="1:51" s="17" customFormat="1" ht="15" customHeight="1" thickBot="1">
      <c r="A18" s="33" t="s">
        <v>113</v>
      </c>
      <c r="B18" s="34"/>
      <c r="C18" s="18">
        <v>3.042192345185037</v>
      </c>
      <c r="D18" s="18">
        <v>6.4335197715498129</v>
      </c>
      <c r="E18" s="18">
        <v>5.8456441952475346</v>
      </c>
      <c r="F18" s="18">
        <v>6.0539334582037272</v>
      </c>
      <c r="G18" s="18">
        <v>6.0539334582037272</v>
      </c>
      <c r="H18" s="18">
        <v>9.8490488379644887</v>
      </c>
      <c r="I18" s="18">
        <v>7.4076739882203197</v>
      </c>
      <c r="J18" s="18">
        <v>7.7471696345025407</v>
      </c>
      <c r="K18" s="18">
        <v>6.222493840728113</v>
      </c>
      <c r="L18" s="18">
        <v>5.4354747962215839</v>
      </c>
      <c r="M18" s="18">
        <v>4.8871423674565291</v>
      </c>
      <c r="N18" s="18">
        <v>3.9254729579127079</v>
      </c>
      <c r="O18" s="18">
        <v>6.1364784311213523</v>
      </c>
      <c r="P18" s="18">
        <v>9.6093606831756677</v>
      </c>
      <c r="Q18" s="18">
        <v>8.0551556460596636</v>
      </c>
      <c r="R18" s="18">
        <v>8.2821279308175804</v>
      </c>
      <c r="S18" s="18">
        <v>8.6280507280192591</v>
      </c>
      <c r="T18" s="18">
        <v>14.294549978506531</v>
      </c>
      <c r="U18" s="18">
        <v>8.6616913677371095</v>
      </c>
      <c r="V18" s="18">
        <v>6.2604810887355651</v>
      </c>
      <c r="W18" s="18">
        <v>5.5834967805825508</v>
      </c>
      <c r="X18" s="18">
        <v>7.0355372909038403</v>
      </c>
      <c r="Y18" s="18">
        <v>6.9119261939427803</v>
      </c>
      <c r="Z18" s="18">
        <v>11.167853563147579</v>
      </c>
      <c r="AA18" s="18">
        <v>29.548013274685111</v>
      </c>
      <c r="AB18" s="18">
        <v>4.5537448017299882</v>
      </c>
      <c r="AC18" s="18">
        <v>9.6558986084942156</v>
      </c>
      <c r="AD18" s="18">
        <v>24.499877499612079</v>
      </c>
      <c r="AE18" s="18">
        <v>14.77384412118392</v>
      </c>
      <c r="AF18" s="18">
        <v>10.50640164474426</v>
      </c>
      <c r="AG18" s="18">
        <v>18.520092494258339</v>
      </c>
      <c r="AH18" s="18" t="s">
        <v>114</v>
      </c>
      <c r="AI18" s="18">
        <v>26.191488210155281</v>
      </c>
      <c r="AJ18" s="18" t="s">
        <v>114</v>
      </c>
      <c r="AK18" s="18">
        <v>5.9746316506792994</v>
      </c>
      <c r="AL18" s="18">
        <v>4.8871423674565291</v>
      </c>
      <c r="AM18" s="18">
        <v>14.944650662952659</v>
      </c>
      <c r="AN18" s="18">
        <v>5.5925848949140136</v>
      </c>
      <c r="AO18" s="18">
        <v>6.2477414929465978</v>
      </c>
      <c r="AP18" s="18" t="s">
        <v>114</v>
      </c>
      <c r="AQ18" s="18">
        <v>17.323937122159371</v>
      </c>
      <c r="AR18" s="18">
        <v>21.91332739368012</v>
      </c>
      <c r="AS18" s="18">
        <v>7.0537428741494219</v>
      </c>
      <c r="AT18" s="18">
        <v>5.1219187792438943</v>
      </c>
      <c r="AU18" s="18">
        <v>6.6986664285501716</v>
      </c>
      <c r="AV18" s="18">
        <v>11.972342146522839</v>
      </c>
      <c r="AW18" s="18">
        <v>10.629294800160681</v>
      </c>
      <c r="AX18" s="18">
        <v>10.21689636196532</v>
      </c>
      <c r="AY18" s="8"/>
    </row>
    <row r="19" spans="1:51" ht="15.75" customHeight="1" thickTop="1">
      <c r="A19" s="13" t="s">
        <v>346</v>
      </c>
      <c r="B19" s="14"/>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row>
    <row r="20" spans="1:51">
      <c r="A20" s="16" t="s">
        <v>115</v>
      </c>
    </row>
  </sheetData>
  <mergeCells count="17">
    <mergeCell ref="AR3:AX3"/>
    <mergeCell ref="V3:AA3"/>
    <mergeCell ref="AB3:AK3"/>
    <mergeCell ref="AV2:AX2"/>
    <mergeCell ref="A2:C2"/>
    <mergeCell ref="A3:B5"/>
    <mergeCell ref="D3:G3"/>
    <mergeCell ref="H3:L3"/>
    <mergeCell ref="M3:N3"/>
    <mergeCell ref="O3:U3"/>
    <mergeCell ref="AL3:AQ3"/>
    <mergeCell ref="A18:B18"/>
    <mergeCell ref="B6:B8"/>
    <mergeCell ref="B9:B11"/>
    <mergeCell ref="B12:B14"/>
    <mergeCell ref="B15:B17"/>
    <mergeCell ref="A6:A17"/>
  </mergeCells>
  <hyperlinks>
    <hyperlink ref="A1" location="'TOC'!A1:A1" display="Back to TOC" xr:uid="{00000000-0004-0000-5B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AY29"/>
  <sheetViews>
    <sheetView workbookViewId="0">
      <pane xSplit="2" topLeftCell="C1" activePane="topRight" state="frozen"/>
      <selection pane="topRight"/>
    </sheetView>
  </sheetViews>
  <sheetFormatPr baseColWidth="10" defaultColWidth="8.83203125" defaultRowHeight="15"/>
  <cols>
    <col min="1" max="1" width="50" style="19" bestFit="1"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7" t="s">
        <v>347</v>
      </c>
      <c r="B2" s="31"/>
      <c r="C2" s="31"/>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6" t="s">
        <v>29</v>
      </c>
      <c r="AW2" s="31"/>
      <c r="AX2" s="31"/>
      <c r="AY2" s="8"/>
    </row>
    <row r="3" spans="1:51" ht="37" customHeight="1">
      <c r="A3" s="38"/>
      <c r="B3" s="31"/>
      <c r="C3" s="20" t="s">
        <v>30</v>
      </c>
      <c r="D3" s="35" t="s">
        <v>31</v>
      </c>
      <c r="E3" s="31"/>
      <c r="F3" s="31"/>
      <c r="G3" s="31"/>
      <c r="H3" s="35" t="s">
        <v>32</v>
      </c>
      <c r="I3" s="31"/>
      <c r="J3" s="31"/>
      <c r="K3" s="31"/>
      <c r="L3" s="31"/>
      <c r="M3" s="35" t="s">
        <v>33</v>
      </c>
      <c r="N3" s="31"/>
      <c r="O3" s="35" t="s">
        <v>34</v>
      </c>
      <c r="P3" s="31"/>
      <c r="Q3" s="31"/>
      <c r="R3" s="31"/>
      <c r="S3" s="31"/>
      <c r="T3" s="31"/>
      <c r="U3" s="31"/>
      <c r="V3" s="35" t="s">
        <v>35</v>
      </c>
      <c r="W3" s="31"/>
      <c r="X3" s="31"/>
      <c r="Y3" s="31"/>
      <c r="Z3" s="31"/>
      <c r="AA3" s="31"/>
      <c r="AB3" s="35" t="s">
        <v>36</v>
      </c>
      <c r="AC3" s="31"/>
      <c r="AD3" s="31"/>
      <c r="AE3" s="31"/>
      <c r="AF3" s="31"/>
      <c r="AG3" s="31"/>
      <c r="AH3" s="31"/>
      <c r="AI3" s="31"/>
      <c r="AJ3" s="31"/>
      <c r="AK3" s="31"/>
      <c r="AL3" s="35" t="s">
        <v>37</v>
      </c>
      <c r="AM3" s="31"/>
      <c r="AN3" s="31"/>
      <c r="AO3" s="31"/>
      <c r="AP3" s="31"/>
      <c r="AQ3" s="31"/>
      <c r="AR3" s="35" t="s">
        <v>38</v>
      </c>
      <c r="AS3" s="31"/>
      <c r="AT3" s="31"/>
      <c r="AU3" s="31"/>
      <c r="AV3" s="31"/>
      <c r="AW3" s="31"/>
      <c r="AX3" s="31"/>
      <c r="AY3" s="8"/>
    </row>
    <row r="4" spans="1:51" ht="16" customHeight="1">
      <c r="A4" s="31"/>
      <c r="B4" s="31"/>
      <c r="C4" s="21" t="s">
        <v>39</v>
      </c>
      <c r="D4" s="21" t="s">
        <v>39</v>
      </c>
      <c r="E4" s="21" t="s">
        <v>40</v>
      </c>
      <c r="F4" s="21" t="s">
        <v>41</v>
      </c>
      <c r="G4" s="21" t="s">
        <v>42</v>
      </c>
      <c r="H4" s="21" t="s">
        <v>39</v>
      </c>
      <c r="I4" s="21" t="s">
        <v>40</v>
      </c>
      <c r="J4" s="21" t="s">
        <v>41</v>
      </c>
      <c r="K4" s="21" t="s">
        <v>42</v>
      </c>
      <c r="L4" s="21" t="s">
        <v>43</v>
      </c>
      <c r="M4" s="21" t="s">
        <v>39</v>
      </c>
      <c r="N4" s="21" t="s">
        <v>40</v>
      </c>
      <c r="O4" s="21" t="s">
        <v>39</v>
      </c>
      <c r="P4" s="21" t="s">
        <v>40</v>
      </c>
      <c r="Q4" s="21" t="s">
        <v>41</v>
      </c>
      <c r="R4" s="21" t="s">
        <v>42</v>
      </c>
      <c r="S4" s="21" t="s">
        <v>43</v>
      </c>
      <c r="T4" s="21" t="s">
        <v>44</v>
      </c>
      <c r="U4" s="21" t="s">
        <v>45</v>
      </c>
      <c r="V4" s="21" t="s">
        <v>39</v>
      </c>
      <c r="W4" s="21" t="s">
        <v>40</v>
      </c>
      <c r="X4" s="21" t="s">
        <v>41</v>
      </c>
      <c r="Y4" s="21" t="s">
        <v>42</v>
      </c>
      <c r="Z4" s="21" t="s">
        <v>43</v>
      </c>
      <c r="AA4" s="21" t="s">
        <v>44</v>
      </c>
      <c r="AB4" s="21" t="s">
        <v>39</v>
      </c>
      <c r="AC4" s="21" t="s">
        <v>40</v>
      </c>
      <c r="AD4" s="21" t="s">
        <v>41</v>
      </c>
      <c r="AE4" s="21" t="s">
        <v>42</v>
      </c>
      <c r="AF4" s="21" t="s">
        <v>43</v>
      </c>
      <c r="AG4" s="21" t="s">
        <v>44</v>
      </c>
      <c r="AH4" s="21" t="s">
        <v>45</v>
      </c>
      <c r="AI4" s="21" t="s">
        <v>46</v>
      </c>
      <c r="AJ4" s="21" t="s">
        <v>47</v>
      </c>
      <c r="AK4" s="21" t="s">
        <v>48</v>
      </c>
      <c r="AL4" s="21" t="s">
        <v>39</v>
      </c>
      <c r="AM4" s="21" t="s">
        <v>40</v>
      </c>
      <c r="AN4" s="21" t="s">
        <v>41</v>
      </c>
      <c r="AO4" s="21" t="s">
        <v>42</v>
      </c>
      <c r="AP4" s="21" t="s">
        <v>43</v>
      </c>
      <c r="AQ4" s="21" t="s">
        <v>44</v>
      </c>
      <c r="AR4" s="21" t="s">
        <v>39</v>
      </c>
      <c r="AS4" s="21" t="s">
        <v>40</v>
      </c>
      <c r="AT4" s="21" t="s">
        <v>41</v>
      </c>
      <c r="AU4" s="21" t="s">
        <v>42</v>
      </c>
      <c r="AV4" s="21" t="s">
        <v>43</v>
      </c>
      <c r="AW4" s="21" t="s">
        <v>44</v>
      </c>
      <c r="AX4" s="21" t="s">
        <v>45</v>
      </c>
      <c r="AY4" s="8"/>
    </row>
    <row r="5" spans="1:51" ht="34.5" customHeight="1">
      <c r="A5" s="31"/>
      <c r="B5" s="31"/>
      <c r="C5" s="20" t="s">
        <v>49</v>
      </c>
      <c r="D5" s="20" t="s">
        <v>50</v>
      </c>
      <c r="E5" s="20" t="s">
        <v>51</v>
      </c>
      <c r="F5" s="20" t="s">
        <v>52</v>
      </c>
      <c r="G5" s="20" t="s">
        <v>53</v>
      </c>
      <c r="H5" s="20" t="s">
        <v>54</v>
      </c>
      <c r="I5" s="20" t="s">
        <v>55</v>
      </c>
      <c r="J5" s="20" t="s">
        <v>56</v>
      </c>
      <c r="K5" s="20" t="s">
        <v>57</v>
      </c>
      <c r="L5" s="20" t="s">
        <v>58</v>
      </c>
      <c r="M5" s="20" t="s">
        <v>59</v>
      </c>
      <c r="N5" s="20" t="s">
        <v>60</v>
      </c>
      <c r="O5" s="20" t="s">
        <v>61</v>
      </c>
      <c r="P5" s="20" t="s">
        <v>62</v>
      </c>
      <c r="Q5" s="20" t="s">
        <v>63</v>
      </c>
      <c r="R5" s="20" t="s">
        <v>64</v>
      </c>
      <c r="S5" s="20" t="s">
        <v>65</v>
      </c>
      <c r="T5" s="20" t="s">
        <v>66</v>
      </c>
      <c r="U5" s="20" t="s">
        <v>67</v>
      </c>
      <c r="V5" s="20" t="s">
        <v>68</v>
      </c>
      <c r="W5" s="20" t="s">
        <v>69</v>
      </c>
      <c r="X5" s="20" t="s">
        <v>70</v>
      </c>
      <c r="Y5" s="20" t="s">
        <v>71</v>
      </c>
      <c r="Z5" s="20" t="s">
        <v>72</v>
      </c>
      <c r="AA5" s="20" t="s">
        <v>73</v>
      </c>
      <c r="AB5" s="20" t="s">
        <v>74</v>
      </c>
      <c r="AC5" s="20" t="s">
        <v>75</v>
      </c>
      <c r="AD5" s="20" t="s">
        <v>76</v>
      </c>
      <c r="AE5" s="20" t="s">
        <v>77</v>
      </c>
      <c r="AF5" s="20" t="s">
        <v>78</v>
      </c>
      <c r="AG5" s="20" t="s">
        <v>79</v>
      </c>
      <c r="AH5" s="20" t="s">
        <v>80</v>
      </c>
      <c r="AI5" s="20" t="s">
        <v>81</v>
      </c>
      <c r="AJ5" s="20" t="s">
        <v>82</v>
      </c>
      <c r="AK5" s="20" t="s">
        <v>83</v>
      </c>
      <c r="AL5" s="20" t="s">
        <v>84</v>
      </c>
      <c r="AM5" s="20" t="s">
        <v>85</v>
      </c>
      <c r="AN5" s="20" t="s">
        <v>86</v>
      </c>
      <c r="AO5" s="20" t="s">
        <v>87</v>
      </c>
      <c r="AP5" s="20" t="s">
        <v>88</v>
      </c>
      <c r="AQ5" s="20" t="s">
        <v>89</v>
      </c>
      <c r="AR5" s="20" t="s">
        <v>90</v>
      </c>
      <c r="AS5" s="20" t="s">
        <v>91</v>
      </c>
      <c r="AT5" s="20" t="s">
        <v>92</v>
      </c>
      <c r="AU5" s="20" t="s">
        <v>93</v>
      </c>
      <c r="AV5" s="20" t="s">
        <v>94</v>
      </c>
      <c r="AW5" s="20" t="s">
        <v>95</v>
      </c>
      <c r="AX5" s="20" t="s">
        <v>96</v>
      </c>
      <c r="AY5" s="8"/>
    </row>
    <row r="6" spans="1:51">
      <c r="A6" s="32" t="s">
        <v>37</v>
      </c>
      <c r="B6" s="30" t="s">
        <v>84</v>
      </c>
      <c r="C6" s="9">
        <v>0.40967453852890001</v>
      </c>
      <c r="D6" s="9">
        <v>0.4107045458761</v>
      </c>
      <c r="E6" s="9">
        <v>0.37067237385090002</v>
      </c>
      <c r="F6" s="9">
        <v>0.40138759443900002</v>
      </c>
      <c r="G6" s="9">
        <v>0.45903826919239998</v>
      </c>
      <c r="H6" s="9">
        <v>0.44655360155680002</v>
      </c>
      <c r="I6" s="9">
        <v>0.46602424181190011</v>
      </c>
      <c r="J6" s="9">
        <v>0.4475910364906</v>
      </c>
      <c r="K6" s="9">
        <v>0.36077304973640001</v>
      </c>
      <c r="L6" s="9">
        <v>0.3457197072025</v>
      </c>
      <c r="M6" s="9">
        <v>0.43589693788779998</v>
      </c>
      <c r="N6" s="9">
        <v>0.37954202394350001</v>
      </c>
      <c r="O6" s="9">
        <v>0.41060148422210002</v>
      </c>
      <c r="P6" s="9">
        <v>0.51301614565029996</v>
      </c>
      <c r="Q6" s="9">
        <v>0.33882871627599997</v>
      </c>
      <c r="R6" s="9">
        <v>0.45117713406809989</v>
      </c>
      <c r="S6" s="9">
        <v>0.33209381038350011</v>
      </c>
      <c r="T6" s="9">
        <v>0.42745166660380002</v>
      </c>
      <c r="U6" s="9">
        <v>0.41605460607970002</v>
      </c>
      <c r="V6" s="9">
        <v>0.41396136228780001</v>
      </c>
      <c r="W6" s="9">
        <v>0.41670697200529999</v>
      </c>
      <c r="X6" s="9">
        <v>0.39990196883640011</v>
      </c>
      <c r="Y6" s="9">
        <v>0.39144672249590001</v>
      </c>
      <c r="Z6" s="9">
        <v>0.39123364656620002</v>
      </c>
      <c r="AA6" s="9">
        <v>0.77157948083009997</v>
      </c>
      <c r="AB6" s="9">
        <v>0.44214952829900001</v>
      </c>
      <c r="AC6" s="9">
        <v>0.36310064425359989</v>
      </c>
      <c r="AD6" s="9">
        <v>0.49503812410780001</v>
      </c>
      <c r="AE6" s="9">
        <v>0.45629313767410001</v>
      </c>
      <c r="AF6" s="9">
        <v>0.35914361900359998</v>
      </c>
      <c r="AG6" s="9">
        <v>0.30096310690360001</v>
      </c>
      <c r="AH6" s="9">
        <v>0.1384775795696</v>
      </c>
      <c r="AI6" s="9">
        <v>0.20293149175210001</v>
      </c>
      <c r="AJ6" s="9">
        <v>0.87264358107429996</v>
      </c>
      <c r="AK6" s="9">
        <v>0.39030128819380011</v>
      </c>
      <c r="AL6" s="9">
        <v>1</v>
      </c>
      <c r="AM6" s="9">
        <v>0</v>
      </c>
      <c r="AN6" s="9">
        <v>0</v>
      </c>
      <c r="AO6" s="9">
        <v>0</v>
      </c>
      <c r="AP6" s="9">
        <v>0</v>
      </c>
      <c r="AQ6" s="9">
        <v>0</v>
      </c>
      <c r="AR6" s="9">
        <v>0.18266139149659999</v>
      </c>
      <c r="AS6" s="9">
        <v>0.39993648198800003</v>
      </c>
      <c r="AT6" s="9">
        <v>0.37622909986660003</v>
      </c>
      <c r="AU6" s="9">
        <v>0.4629373944429</v>
      </c>
      <c r="AV6" s="9">
        <v>0.45428211304760002</v>
      </c>
      <c r="AW6" s="9">
        <v>0.50189260279480008</v>
      </c>
      <c r="AX6" s="9">
        <v>0.37166733724270001</v>
      </c>
      <c r="AY6" s="8"/>
    </row>
    <row r="7" spans="1:51">
      <c r="A7" s="31"/>
      <c r="B7" s="31"/>
      <c r="C7" s="10">
        <v>406</v>
      </c>
      <c r="D7" s="10">
        <v>93</v>
      </c>
      <c r="E7" s="10">
        <v>106</v>
      </c>
      <c r="F7" s="10">
        <v>102</v>
      </c>
      <c r="G7" s="10">
        <v>105</v>
      </c>
      <c r="H7" s="10">
        <v>49</v>
      </c>
      <c r="I7" s="10">
        <v>82</v>
      </c>
      <c r="J7" s="10">
        <v>67</v>
      </c>
      <c r="K7" s="10">
        <v>85</v>
      </c>
      <c r="L7" s="10">
        <v>109</v>
      </c>
      <c r="M7" s="10">
        <v>173</v>
      </c>
      <c r="N7" s="10">
        <v>224</v>
      </c>
      <c r="O7" s="10">
        <v>97</v>
      </c>
      <c r="P7" s="10">
        <v>47</v>
      </c>
      <c r="Q7" s="10">
        <v>51</v>
      </c>
      <c r="R7" s="10">
        <v>58</v>
      </c>
      <c r="S7" s="10">
        <v>50</v>
      </c>
      <c r="T7" s="10">
        <v>19</v>
      </c>
      <c r="U7" s="10">
        <v>49</v>
      </c>
      <c r="V7" s="10">
        <v>89</v>
      </c>
      <c r="W7" s="10">
        <v>124</v>
      </c>
      <c r="X7" s="10">
        <v>78</v>
      </c>
      <c r="Y7" s="10">
        <v>77</v>
      </c>
      <c r="Z7" s="10">
        <v>31</v>
      </c>
      <c r="AA7" s="10">
        <v>7</v>
      </c>
      <c r="AB7" s="10">
        <v>199</v>
      </c>
      <c r="AC7" s="10">
        <v>31</v>
      </c>
      <c r="AD7" s="10">
        <v>7</v>
      </c>
      <c r="AE7" s="10">
        <v>15</v>
      </c>
      <c r="AF7" s="10">
        <v>31</v>
      </c>
      <c r="AG7" s="10">
        <v>10</v>
      </c>
      <c r="AH7" s="10">
        <v>1</v>
      </c>
      <c r="AI7" s="10">
        <v>3</v>
      </c>
      <c r="AJ7" s="10">
        <v>2</v>
      </c>
      <c r="AK7" s="10">
        <v>103</v>
      </c>
      <c r="AL7" s="10">
        <v>406</v>
      </c>
      <c r="AM7" s="10">
        <v>0</v>
      </c>
      <c r="AN7" s="10">
        <v>0</v>
      </c>
      <c r="AO7" s="10">
        <v>0</v>
      </c>
      <c r="AP7" s="10">
        <v>0</v>
      </c>
      <c r="AQ7" s="10">
        <v>0</v>
      </c>
      <c r="AR7" s="10">
        <v>5</v>
      </c>
      <c r="AS7" s="10">
        <v>77</v>
      </c>
      <c r="AT7" s="10">
        <v>128</v>
      </c>
      <c r="AU7" s="10">
        <v>96</v>
      </c>
      <c r="AV7" s="10">
        <v>30</v>
      </c>
      <c r="AW7" s="10">
        <v>36</v>
      </c>
      <c r="AX7" s="10">
        <v>34</v>
      </c>
      <c r="AY7" s="8"/>
    </row>
    <row r="8" spans="1:51">
      <c r="A8" s="31"/>
      <c r="B8" s="31"/>
      <c r="C8" s="11" t="s">
        <v>97</v>
      </c>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2" t="s">
        <v>124</v>
      </c>
      <c r="AM8" s="11"/>
      <c r="AN8" s="11"/>
      <c r="AO8" s="11"/>
      <c r="AP8" s="11"/>
      <c r="AQ8" s="11"/>
      <c r="AR8" s="11"/>
      <c r="AS8" s="11"/>
      <c r="AT8" s="11"/>
      <c r="AU8" s="11"/>
      <c r="AV8" s="11"/>
      <c r="AW8" s="11"/>
      <c r="AX8" s="11"/>
      <c r="AY8" s="8"/>
    </row>
    <row r="9" spans="1:51">
      <c r="A9" s="31"/>
      <c r="B9" s="30" t="s">
        <v>85</v>
      </c>
      <c r="C9" s="9">
        <v>3.6117928259759999E-2</v>
      </c>
      <c r="D9" s="9">
        <v>6.5043330131369995E-2</v>
      </c>
      <c r="E9" s="9">
        <v>1.6937129592250001E-2</v>
      </c>
      <c r="F9" s="9">
        <v>2.809715158734E-2</v>
      </c>
      <c r="G9" s="9">
        <v>3.8965014680320001E-2</v>
      </c>
      <c r="H9" s="9">
        <v>3.2059971475280002E-2</v>
      </c>
      <c r="I9" s="9">
        <v>7.0552591203309999E-3</v>
      </c>
      <c r="J9" s="9">
        <v>6.3260346166219991E-2</v>
      </c>
      <c r="K9" s="9">
        <v>5.2416725756909997E-2</v>
      </c>
      <c r="L9" s="9">
        <v>3.4157312825239997E-2</v>
      </c>
      <c r="M9" s="9">
        <v>4.2379914693130002E-2</v>
      </c>
      <c r="N9" s="9">
        <v>3.0938639879500001E-2</v>
      </c>
      <c r="O9" s="9">
        <v>3.0550383814050001E-2</v>
      </c>
      <c r="P9" s="9">
        <v>3.8596187376490003E-2</v>
      </c>
      <c r="Q9" s="9">
        <v>3.6534165160510002E-2</v>
      </c>
      <c r="R9" s="9">
        <v>4.200838646446E-2</v>
      </c>
      <c r="S9" s="9">
        <v>3.4594254554800002E-2</v>
      </c>
      <c r="T9" s="9">
        <v>2.5539844175510001E-2</v>
      </c>
      <c r="U9" s="9">
        <v>2.9616042263800001E-2</v>
      </c>
      <c r="V9" s="9">
        <v>4.6211507963139997E-2</v>
      </c>
      <c r="W9" s="9">
        <v>1.5878001918619999E-2</v>
      </c>
      <c r="X9" s="9">
        <v>6.0992036586170001E-2</v>
      </c>
      <c r="Y9" s="9">
        <v>4.0665527934499998E-2</v>
      </c>
      <c r="Z9" s="9">
        <v>1.9657564207020001E-2</v>
      </c>
      <c r="AA9" s="9">
        <v>0</v>
      </c>
      <c r="AB9" s="9">
        <v>5.2045597977449986E-3</v>
      </c>
      <c r="AC9" s="9">
        <v>8.674944575245E-2</v>
      </c>
      <c r="AD9" s="9">
        <v>0</v>
      </c>
      <c r="AE9" s="9">
        <v>4.355151334343E-2</v>
      </c>
      <c r="AF9" s="9">
        <v>6.5553607454560001E-2</v>
      </c>
      <c r="AG9" s="9">
        <v>2.70999650349E-2</v>
      </c>
      <c r="AH9" s="9">
        <v>6.9482301173199992E-2</v>
      </c>
      <c r="AI9" s="9">
        <v>0</v>
      </c>
      <c r="AJ9" s="9">
        <v>0</v>
      </c>
      <c r="AK9" s="9">
        <v>6.166644512945E-2</v>
      </c>
      <c r="AL9" s="9">
        <v>0</v>
      </c>
      <c r="AM9" s="9">
        <v>1</v>
      </c>
      <c r="AN9" s="9">
        <v>0</v>
      </c>
      <c r="AO9" s="9">
        <v>0</v>
      </c>
      <c r="AP9" s="9">
        <v>0</v>
      </c>
      <c r="AQ9" s="9">
        <v>0</v>
      </c>
      <c r="AR9" s="9">
        <v>0</v>
      </c>
      <c r="AS9" s="9">
        <v>5.6681131060370003E-2</v>
      </c>
      <c r="AT9" s="9">
        <v>3.6310922540649999E-2</v>
      </c>
      <c r="AU9" s="9">
        <v>2.2373892782280001E-2</v>
      </c>
      <c r="AV9" s="9">
        <v>0</v>
      </c>
      <c r="AW9" s="9">
        <v>7.1568378793819998E-2</v>
      </c>
      <c r="AX9" s="9">
        <v>3.713528608016E-2</v>
      </c>
      <c r="AY9" s="8"/>
    </row>
    <row r="10" spans="1:51">
      <c r="A10" s="31"/>
      <c r="B10" s="31"/>
      <c r="C10" s="10">
        <v>43</v>
      </c>
      <c r="D10" s="10">
        <v>16</v>
      </c>
      <c r="E10" s="10">
        <v>7</v>
      </c>
      <c r="F10" s="10">
        <v>8</v>
      </c>
      <c r="G10" s="10">
        <v>12</v>
      </c>
      <c r="H10" s="10">
        <v>4</v>
      </c>
      <c r="I10" s="10">
        <v>2</v>
      </c>
      <c r="J10" s="10">
        <v>7</v>
      </c>
      <c r="K10" s="10">
        <v>15</v>
      </c>
      <c r="L10" s="10">
        <v>15</v>
      </c>
      <c r="M10" s="10">
        <v>18</v>
      </c>
      <c r="N10" s="10">
        <v>25</v>
      </c>
      <c r="O10" s="10">
        <v>9</v>
      </c>
      <c r="P10" s="10">
        <v>6</v>
      </c>
      <c r="Q10" s="10">
        <v>6</v>
      </c>
      <c r="R10" s="10">
        <v>5</v>
      </c>
      <c r="S10" s="10">
        <v>6</v>
      </c>
      <c r="T10" s="10">
        <v>2</v>
      </c>
      <c r="U10" s="10">
        <v>5</v>
      </c>
      <c r="V10" s="10">
        <v>14</v>
      </c>
      <c r="W10" s="10">
        <v>8</v>
      </c>
      <c r="X10" s="10">
        <v>8</v>
      </c>
      <c r="Y10" s="10">
        <v>10</v>
      </c>
      <c r="Z10" s="10">
        <v>3</v>
      </c>
      <c r="AA10" s="10">
        <v>0</v>
      </c>
      <c r="AB10" s="10">
        <v>4</v>
      </c>
      <c r="AC10" s="10">
        <v>9</v>
      </c>
      <c r="AD10" s="10">
        <v>0</v>
      </c>
      <c r="AE10" s="10">
        <v>2</v>
      </c>
      <c r="AF10" s="10">
        <v>8</v>
      </c>
      <c r="AG10" s="10">
        <v>1</v>
      </c>
      <c r="AH10" s="10">
        <v>1</v>
      </c>
      <c r="AI10" s="10">
        <v>0</v>
      </c>
      <c r="AJ10" s="10">
        <v>0</v>
      </c>
      <c r="AK10" s="10">
        <v>18</v>
      </c>
      <c r="AL10" s="10">
        <v>0</v>
      </c>
      <c r="AM10" s="10">
        <v>43</v>
      </c>
      <c r="AN10" s="10">
        <v>0</v>
      </c>
      <c r="AO10" s="10">
        <v>0</v>
      </c>
      <c r="AP10" s="10">
        <v>0</v>
      </c>
      <c r="AQ10" s="10">
        <v>0</v>
      </c>
      <c r="AR10" s="10">
        <v>0</v>
      </c>
      <c r="AS10" s="10">
        <v>8</v>
      </c>
      <c r="AT10" s="10">
        <v>15</v>
      </c>
      <c r="AU10" s="10">
        <v>6</v>
      </c>
      <c r="AV10" s="10">
        <v>0</v>
      </c>
      <c r="AW10" s="10">
        <v>9</v>
      </c>
      <c r="AX10" s="10">
        <v>5</v>
      </c>
      <c r="AY10" s="8"/>
    </row>
    <row r="11" spans="1:51">
      <c r="A11" s="31"/>
      <c r="B11" s="31"/>
      <c r="C11" s="11" t="s">
        <v>97</v>
      </c>
      <c r="D11" s="12" t="s">
        <v>106</v>
      </c>
      <c r="E11" s="11"/>
      <c r="F11" s="11"/>
      <c r="G11" s="11"/>
      <c r="H11" s="11"/>
      <c r="I11" s="11"/>
      <c r="J11" s="12" t="s">
        <v>106</v>
      </c>
      <c r="K11" s="12" t="s">
        <v>106</v>
      </c>
      <c r="L11" s="11"/>
      <c r="M11" s="11"/>
      <c r="N11" s="11"/>
      <c r="O11" s="11"/>
      <c r="P11" s="11"/>
      <c r="Q11" s="11"/>
      <c r="R11" s="11"/>
      <c r="S11" s="11"/>
      <c r="T11" s="11"/>
      <c r="U11" s="11"/>
      <c r="V11" s="11"/>
      <c r="W11" s="11"/>
      <c r="X11" s="11"/>
      <c r="Y11" s="11"/>
      <c r="Z11" s="11"/>
      <c r="AA11" s="11"/>
      <c r="AB11" s="11"/>
      <c r="AC11" s="12" t="s">
        <v>119</v>
      </c>
      <c r="AD11" s="11"/>
      <c r="AE11" s="11"/>
      <c r="AF11" s="12" t="s">
        <v>119</v>
      </c>
      <c r="AG11" s="11"/>
      <c r="AH11" s="11"/>
      <c r="AI11" s="11"/>
      <c r="AJ11" s="11"/>
      <c r="AK11" s="12" t="s">
        <v>119</v>
      </c>
      <c r="AL11" s="11"/>
      <c r="AM11" s="12" t="s">
        <v>318</v>
      </c>
      <c r="AN11" s="11"/>
      <c r="AO11" s="11"/>
      <c r="AP11" s="11"/>
      <c r="AQ11" s="11"/>
      <c r="AR11" s="11"/>
      <c r="AS11" s="11"/>
      <c r="AT11" s="11"/>
      <c r="AU11" s="11"/>
      <c r="AV11" s="11"/>
      <c r="AW11" s="11"/>
      <c r="AX11" s="11"/>
      <c r="AY11" s="8"/>
    </row>
    <row r="12" spans="1:51">
      <c r="A12" s="31"/>
      <c r="B12" s="30" t="s">
        <v>86</v>
      </c>
      <c r="C12" s="9">
        <v>0.27173666064570001</v>
      </c>
      <c r="D12" s="9">
        <v>0.23027811592299999</v>
      </c>
      <c r="E12" s="9">
        <v>0.2912381213654</v>
      </c>
      <c r="F12" s="9">
        <v>0.33978463318209989</v>
      </c>
      <c r="G12" s="9">
        <v>0.2193089811283</v>
      </c>
      <c r="H12" s="9">
        <v>0.19973090495179999</v>
      </c>
      <c r="I12" s="9">
        <v>0.26040967982020002</v>
      </c>
      <c r="J12" s="9">
        <v>0.2406486537185</v>
      </c>
      <c r="K12" s="9">
        <v>0.2844175787248</v>
      </c>
      <c r="L12" s="9">
        <v>0.35493449469409999</v>
      </c>
      <c r="M12" s="9">
        <v>0.21450508931119999</v>
      </c>
      <c r="N12" s="9">
        <v>0.32884330979300003</v>
      </c>
      <c r="O12" s="9">
        <v>0.2438264534813</v>
      </c>
      <c r="P12" s="9">
        <v>0.20778233248549999</v>
      </c>
      <c r="Q12" s="9">
        <v>0.33954046364870011</v>
      </c>
      <c r="R12" s="9">
        <v>0.1960406384242</v>
      </c>
      <c r="S12" s="9">
        <v>0.32382755599770002</v>
      </c>
      <c r="T12" s="9">
        <v>0.26263180636170003</v>
      </c>
      <c r="U12" s="9">
        <v>0.34595751658239998</v>
      </c>
      <c r="V12" s="9">
        <v>0.24009205436760001</v>
      </c>
      <c r="W12" s="9">
        <v>0.27183744795480003</v>
      </c>
      <c r="X12" s="9">
        <v>0.23736392715240001</v>
      </c>
      <c r="Y12" s="9">
        <v>0.37635911447159998</v>
      </c>
      <c r="Z12" s="9">
        <v>0.2065003521756</v>
      </c>
      <c r="AA12" s="9">
        <v>8.4272256500249998E-2</v>
      </c>
      <c r="AB12" s="9">
        <v>0.34247960962070001</v>
      </c>
      <c r="AC12" s="9">
        <v>0.18294584912629999</v>
      </c>
      <c r="AD12" s="9">
        <v>0.29609462459460001</v>
      </c>
      <c r="AE12" s="9">
        <v>0.30280675693469999</v>
      </c>
      <c r="AF12" s="9">
        <v>0.2435315176551</v>
      </c>
      <c r="AG12" s="9">
        <v>0.1109939664863</v>
      </c>
      <c r="AH12" s="9">
        <v>5.7122659137680012E-2</v>
      </c>
      <c r="AI12" s="9">
        <v>0.51739657172450004</v>
      </c>
      <c r="AJ12" s="9">
        <v>6.6996448491020003E-2</v>
      </c>
      <c r="AK12" s="9">
        <v>0.21079001464659999</v>
      </c>
      <c r="AL12" s="9">
        <v>0</v>
      </c>
      <c r="AM12" s="9">
        <v>0</v>
      </c>
      <c r="AN12" s="9">
        <v>1</v>
      </c>
      <c r="AO12" s="9">
        <v>0</v>
      </c>
      <c r="AP12" s="9">
        <v>0</v>
      </c>
      <c r="AQ12" s="9">
        <v>0</v>
      </c>
      <c r="AR12" s="9">
        <v>0.42914673162520001</v>
      </c>
      <c r="AS12" s="9">
        <v>0.28436118208639999</v>
      </c>
      <c r="AT12" s="9">
        <v>0.2848953144886</v>
      </c>
      <c r="AU12" s="9">
        <v>0.2824518529758</v>
      </c>
      <c r="AV12" s="9">
        <v>0.21815870049309999</v>
      </c>
      <c r="AW12" s="9">
        <v>0.1744355130212</v>
      </c>
      <c r="AX12" s="9">
        <v>0.26293100067300001</v>
      </c>
      <c r="AY12" s="8"/>
    </row>
    <row r="13" spans="1:51">
      <c r="A13" s="31"/>
      <c r="B13" s="31"/>
      <c r="C13" s="10">
        <v>307</v>
      </c>
      <c r="D13" s="10">
        <v>56</v>
      </c>
      <c r="E13" s="10">
        <v>87</v>
      </c>
      <c r="F13" s="10">
        <v>97</v>
      </c>
      <c r="G13" s="10">
        <v>67</v>
      </c>
      <c r="H13" s="10">
        <v>16</v>
      </c>
      <c r="I13" s="10">
        <v>50</v>
      </c>
      <c r="J13" s="10">
        <v>48</v>
      </c>
      <c r="K13" s="10">
        <v>74</v>
      </c>
      <c r="L13" s="10">
        <v>116</v>
      </c>
      <c r="M13" s="10">
        <v>89</v>
      </c>
      <c r="N13" s="10">
        <v>214</v>
      </c>
      <c r="O13" s="10">
        <v>68</v>
      </c>
      <c r="P13" s="10">
        <v>27</v>
      </c>
      <c r="Q13" s="10">
        <v>51</v>
      </c>
      <c r="R13" s="10">
        <v>37</v>
      </c>
      <c r="S13" s="10">
        <v>43</v>
      </c>
      <c r="T13" s="10">
        <v>10</v>
      </c>
      <c r="U13" s="10">
        <v>47</v>
      </c>
      <c r="V13" s="10">
        <v>62</v>
      </c>
      <c r="W13" s="10">
        <v>93</v>
      </c>
      <c r="X13" s="10">
        <v>58</v>
      </c>
      <c r="Y13" s="10">
        <v>75</v>
      </c>
      <c r="Z13" s="10">
        <v>18</v>
      </c>
      <c r="AA13" s="10">
        <v>1</v>
      </c>
      <c r="AB13" s="10">
        <v>165</v>
      </c>
      <c r="AC13" s="10">
        <v>22</v>
      </c>
      <c r="AD13" s="10">
        <v>5</v>
      </c>
      <c r="AE13" s="10">
        <v>12</v>
      </c>
      <c r="AF13" s="10">
        <v>23</v>
      </c>
      <c r="AG13" s="10">
        <v>5</v>
      </c>
      <c r="AH13" s="10">
        <v>1</v>
      </c>
      <c r="AI13" s="10">
        <v>8</v>
      </c>
      <c r="AJ13" s="10">
        <v>1</v>
      </c>
      <c r="AK13" s="10">
        <v>64</v>
      </c>
      <c r="AL13" s="10">
        <v>0</v>
      </c>
      <c r="AM13" s="10">
        <v>0</v>
      </c>
      <c r="AN13" s="10">
        <v>307</v>
      </c>
      <c r="AO13" s="10">
        <v>0</v>
      </c>
      <c r="AP13" s="10">
        <v>0</v>
      </c>
      <c r="AQ13" s="10">
        <v>0</v>
      </c>
      <c r="AR13" s="10">
        <v>8</v>
      </c>
      <c r="AS13" s="10">
        <v>56</v>
      </c>
      <c r="AT13" s="10">
        <v>122</v>
      </c>
      <c r="AU13" s="10">
        <v>63</v>
      </c>
      <c r="AV13" s="10">
        <v>17</v>
      </c>
      <c r="AW13" s="10">
        <v>16</v>
      </c>
      <c r="AX13" s="10">
        <v>25</v>
      </c>
      <c r="AY13" s="8"/>
    </row>
    <row r="14" spans="1:51">
      <c r="A14" s="31"/>
      <c r="B14" s="31"/>
      <c r="C14" s="11" t="s">
        <v>97</v>
      </c>
      <c r="D14" s="11"/>
      <c r="E14" s="11"/>
      <c r="F14" s="11"/>
      <c r="G14" s="11"/>
      <c r="H14" s="11"/>
      <c r="I14" s="11"/>
      <c r="J14" s="11"/>
      <c r="K14" s="11"/>
      <c r="L14" s="11"/>
      <c r="M14" s="11"/>
      <c r="N14" s="12" t="s">
        <v>99</v>
      </c>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2" t="s">
        <v>321</v>
      </c>
      <c r="AO14" s="11"/>
      <c r="AP14" s="11"/>
      <c r="AQ14" s="11"/>
      <c r="AR14" s="11"/>
      <c r="AS14" s="11"/>
      <c r="AT14" s="11"/>
      <c r="AU14" s="11"/>
      <c r="AV14" s="11"/>
      <c r="AW14" s="11"/>
      <c r="AX14" s="11"/>
      <c r="AY14" s="8"/>
    </row>
    <row r="15" spans="1:51">
      <c r="A15" s="31"/>
      <c r="B15" s="30" t="s">
        <v>87</v>
      </c>
      <c r="C15" s="9">
        <v>0.24878673969189999</v>
      </c>
      <c r="D15" s="9">
        <v>0.25483042646170001</v>
      </c>
      <c r="E15" s="9">
        <v>0.30791753711870001</v>
      </c>
      <c r="F15" s="9">
        <v>0.22231572568310001</v>
      </c>
      <c r="G15" s="9">
        <v>0.20645114201949999</v>
      </c>
      <c r="H15" s="9">
        <v>0.2964227800002</v>
      </c>
      <c r="I15" s="9">
        <v>0.22715007877890001</v>
      </c>
      <c r="J15" s="9">
        <v>0.22185547770049999</v>
      </c>
      <c r="K15" s="9">
        <v>0.25391565872999999</v>
      </c>
      <c r="L15" s="9">
        <v>0.2359228955572</v>
      </c>
      <c r="M15" s="9">
        <v>0.29494836843529998</v>
      </c>
      <c r="N15" s="9">
        <v>0.2083858662626</v>
      </c>
      <c r="O15" s="9">
        <v>0.29918527821610003</v>
      </c>
      <c r="P15" s="9">
        <v>0.22895776011989999</v>
      </c>
      <c r="Q15" s="9">
        <v>0.24286661456360001</v>
      </c>
      <c r="R15" s="9">
        <v>0.26899573898469997</v>
      </c>
      <c r="S15" s="9">
        <v>0.29534251696320002</v>
      </c>
      <c r="T15" s="9">
        <v>0.2440512985529</v>
      </c>
      <c r="U15" s="9">
        <v>0.2002788501444</v>
      </c>
      <c r="V15" s="9">
        <v>0.27801086253419999</v>
      </c>
      <c r="W15" s="9">
        <v>0.25827029048889999</v>
      </c>
      <c r="X15" s="9">
        <v>0.23508155943639999</v>
      </c>
      <c r="Y15" s="9">
        <v>0.17427599961929999</v>
      </c>
      <c r="Z15" s="9">
        <v>0.37284986988199997</v>
      </c>
      <c r="AA15" s="9">
        <v>6.711383895954999E-2</v>
      </c>
      <c r="AB15" s="9">
        <v>0.18755575022090001</v>
      </c>
      <c r="AC15" s="9">
        <v>0.32795549222480003</v>
      </c>
      <c r="AD15" s="9">
        <v>0.2088672512976</v>
      </c>
      <c r="AE15" s="9">
        <v>0.1862061496546</v>
      </c>
      <c r="AF15" s="9">
        <v>0.31501828950799998</v>
      </c>
      <c r="AG15" s="9">
        <v>0.39841844227720002</v>
      </c>
      <c r="AH15" s="9">
        <v>0.73491746011960002</v>
      </c>
      <c r="AI15" s="9">
        <v>0.2122037911785</v>
      </c>
      <c r="AJ15" s="9">
        <v>6.0359970434730001E-2</v>
      </c>
      <c r="AK15" s="9">
        <v>0.28928115417630001</v>
      </c>
      <c r="AL15" s="9">
        <v>0</v>
      </c>
      <c r="AM15" s="9">
        <v>0</v>
      </c>
      <c r="AN15" s="9">
        <v>0</v>
      </c>
      <c r="AO15" s="9">
        <v>1</v>
      </c>
      <c r="AP15" s="9">
        <v>0</v>
      </c>
      <c r="AQ15" s="9">
        <v>0</v>
      </c>
      <c r="AR15" s="9">
        <v>0.3503701508132</v>
      </c>
      <c r="AS15" s="9">
        <v>0.24307629507860001</v>
      </c>
      <c r="AT15" s="9">
        <v>0.25990765189159998</v>
      </c>
      <c r="AU15" s="9">
        <v>0.19473245299129999</v>
      </c>
      <c r="AV15" s="9">
        <v>0.32755918645940002</v>
      </c>
      <c r="AW15" s="9">
        <v>0.177435713882</v>
      </c>
      <c r="AX15" s="9">
        <v>0.31401429127179997</v>
      </c>
      <c r="AY15" s="8"/>
    </row>
    <row r="16" spans="1:51">
      <c r="A16" s="31"/>
      <c r="B16" s="31"/>
      <c r="C16" s="10">
        <v>246</v>
      </c>
      <c r="D16" s="10">
        <v>59</v>
      </c>
      <c r="E16" s="10">
        <v>75</v>
      </c>
      <c r="F16" s="10">
        <v>51</v>
      </c>
      <c r="G16" s="10">
        <v>61</v>
      </c>
      <c r="H16" s="10">
        <v>27</v>
      </c>
      <c r="I16" s="10">
        <v>35</v>
      </c>
      <c r="J16" s="10">
        <v>31</v>
      </c>
      <c r="K16" s="10">
        <v>65</v>
      </c>
      <c r="L16" s="10">
        <v>78</v>
      </c>
      <c r="M16" s="10">
        <v>114</v>
      </c>
      <c r="N16" s="10">
        <v>131</v>
      </c>
      <c r="O16" s="10">
        <v>74</v>
      </c>
      <c r="P16" s="10">
        <v>22</v>
      </c>
      <c r="Q16" s="10">
        <v>36</v>
      </c>
      <c r="R16" s="10">
        <v>32</v>
      </c>
      <c r="S16" s="10">
        <v>29</v>
      </c>
      <c r="T16" s="10">
        <v>13</v>
      </c>
      <c r="U16" s="10">
        <v>25</v>
      </c>
      <c r="V16" s="10">
        <v>72</v>
      </c>
      <c r="W16" s="10">
        <v>72</v>
      </c>
      <c r="X16" s="10">
        <v>42</v>
      </c>
      <c r="Y16" s="10">
        <v>35</v>
      </c>
      <c r="Z16" s="10">
        <v>24</v>
      </c>
      <c r="AA16" s="10">
        <v>1</v>
      </c>
      <c r="AB16" s="10">
        <v>86</v>
      </c>
      <c r="AC16" s="10">
        <v>33</v>
      </c>
      <c r="AD16" s="10">
        <v>4</v>
      </c>
      <c r="AE16" s="10">
        <v>13</v>
      </c>
      <c r="AF16" s="10">
        <v>23</v>
      </c>
      <c r="AG16" s="10">
        <v>10</v>
      </c>
      <c r="AH16" s="10">
        <v>2</v>
      </c>
      <c r="AI16" s="10">
        <v>2</v>
      </c>
      <c r="AJ16" s="10">
        <v>1</v>
      </c>
      <c r="AK16" s="10">
        <v>71</v>
      </c>
      <c r="AL16" s="10">
        <v>0</v>
      </c>
      <c r="AM16" s="10">
        <v>0</v>
      </c>
      <c r="AN16" s="10">
        <v>0</v>
      </c>
      <c r="AO16" s="10">
        <v>246</v>
      </c>
      <c r="AP16" s="10">
        <v>0</v>
      </c>
      <c r="AQ16" s="10">
        <v>0</v>
      </c>
      <c r="AR16" s="10">
        <v>6</v>
      </c>
      <c r="AS16" s="10">
        <v>49</v>
      </c>
      <c r="AT16" s="10">
        <v>84</v>
      </c>
      <c r="AU16" s="10">
        <v>43</v>
      </c>
      <c r="AV16" s="10">
        <v>20</v>
      </c>
      <c r="AW16" s="10">
        <v>19</v>
      </c>
      <c r="AX16" s="10">
        <v>25</v>
      </c>
      <c r="AY16" s="8"/>
    </row>
    <row r="17" spans="1:51">
      <c r="A17" s="31"/>
      <c r="B17" s="31"/>
      <c r="C17" s="11" t="s">
        <v>97</v>
      </c>
      <c r="D17" s="11"/>
      <c r="E17" s="11"/>
      <c r="F17" s="11"/>
      <c r="G17" s="11"/>
      <c r="H17" s="11"/>
      <c r="I17" s="11"/>
      <c r="J17" s="11"/>
      <c r="K17" s="11"/>
      <c r="L17" s="11"/>
      <c r="M17" s="12" t="s">
        <v>106</v>
      </c>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2" t="s">
        <v>322</v>
      </c>
      <c r="AP17" s="11"/>
      <c r="AQ17" s="11"/>
      <c r="AR17" s="11"/>
      <c r="AS17" s="11"/>
      <c r="AT17" s="11"/>
      <c r="AU17" s="11"/>
      <c r="AV17" s="11"/>
      <c r="AW17" s="11"/>
      <c r="AX17" s="11"/>
      <c r="AY17" s="8"/>
    </row>
    <row r="18" spans="1:51">
      <c r="A18" s="31"/>
      <c r="B18" s="30" t="s">
        <v>88</v>
      </c>
      <c r="C18" s="9">
        <v>1.3544970903119999E-3</v>
      </c>
      <c r="D18" s="9">
        <v>6.0251767120749998E-3</v>
      </c>
      <c r="E18" s="9">
        <v>0</v>
      </c>
      <c r="F18" s="9">
        <v>0</v>
      </c>
      <c r="G18" s="9">
        <v>0</v>
      </c>
      <c r="H18" s="9">
        <v>0</v>
      </c>
      <c r="I18" s="9">
        <v>4.5892152528879994E-3</v>
      </c>
      <c r="J18" s="9">
        <v>0</v>
      </c>
      <c r="K18" s="9">
        <v>0</v>
      </c>
      <c r="L18" s="9">
        <v>1.892126245912E-3</v>
      </c>
      <c r="M18" s="9">
        <v>1.0065719694540001E-3</v>
      </c>
      <c r="N18" s="9">
        <v>0</v>
      </c>
      <c r="O18" s="9">
        <v>0</v>
      </c>
      <c r="P18" s="9">
        <v>0</v>
      </c>
      <c r="Q18" s="9">
        <v>0</v>
      </c>
      <c r="R18" s="9">
        <v>0</v>
      </c>
      <c r="S18" s="9">
        <v>7.6616997072790002E-3</v>
      </c>
      <c r="T18" s="9">
        <v>0</v>
      </c>
      <c r="U18" s="9">
        <v>0</v>
      </c>
      <c r="V18" s="9">
        <v>0</v>
      </c>
      <c r="W18" s="9">
        <v>1.6138422609009999E-3</v>
      </c>
      <c r="X18" s="9">
        <v>0</v>
      </c>
      <c r="Y18" s="9">
        <v>4.4078747282020004E-3</v>
      </c>
      <c r="Z18" s="9">
        <v>0</v>
      </c>
      <c r="AA18" s="9">
        <v>0</v>
      </c>
      <c r="AB18" s="9">
        <v>0</v>
      </c>
      <c r="AC18" s="9">
        <v>0</v>
      </c>
      <c r="AD18" s="9">
        <v>0</v>
      </c>
      <c r="AE18" s="9">
        <v>0</v>
      </c>
      <c r="AF18" s="9">
        <v>5.3057889712899986E-3</v>
      </c>
      <c r="AG18" s="9">
        <v>0</v>
      </c>
      <c r="AH18" s="9">
        <v>0</v>
      </c>
      <c r="AI18" s="9">
        <v>0</v>
      </c>
      <c r="AJ18" s="9">
        <v>0</v>
      </c>
      <c r="AK18" s="9">
        <v>3.3922711557889998E-3</v>
      </c>
      <c r="AL18" s="9">
        <v>0</v>
      </c>
      <c r="AM18" s="9">
        <v>0</v>
      </c>
      <c r="AN18" s="9">
        <v>0</v>
      </c>
      <c r="AO18" s="9">
        <v>0</v>
      </c>
      <c r="AP18" s="9">
        <v>1</v>
      </c>
      <c r="AQ18" s="9">
        <v>0</v>
      </c>
      <c r="AR18" s="9">
        <v>3.7821726065020003E-2</v>
      </c>
      <c r="AS18" s="9">
        <v>0</v>
      </c>
      <c r="AT18" s="9">
        <v>0</v>
      </c>
      <c r="AU18" s="9">
        <v>0</v>
      </c>
      <c r="AV18" s="9">
        <v>0</v>
      </c>
      <c r="AW18" s="9">
        <v>6.1550083337300002E-3</v>
      </c>
      <c r="AX18" s="9">
        <v>0</v>
      </c>
      <c r="AY18" s="8"/>
    </row>
    <row r="19" spans="1:51">
      <c r="A19" s="31"/>
      <c r="B19" s="31"/>
      <c r="C19" s="10">
        <v>2</v>
      </c>
      <c r="D19" s="10">
        <v>2</v>
      </c>
      <c r="E19" s="10">
        <v>0</v>
      </c>
      <c r="F19" s="10">
        <v>0</v>
      </c>
      <c r="G19" s="10">
        <v>0</v>
      </c>
      <c r="H19" s="10">
        <v>0</v>
      </c>
      <c r="I19" s="10">
        <v>1</v>
      </c>
      <c r="J19" s="10">
        <v>0</v>
      </c>
      <c r="K19" s="10">
        <v>0</v>
      </c>
      <c r="L19" s="10">
        <v>1</v>
      </c>
      <c r="M19" s="10">
        <v>1</v>
      </c>
      <c r="N19" s="10">
        <v>0</v>
      </c>
      <c r="O19" s="10">
        <v>0</v>
      </c>
      <c r="P19" s="10">
        <v>0</v>
      </c>
      <c r="Q19" s="10">
        <v>0</v>
      </c>
      <c r="R19" s="10">
        <v>0</v>
      </c>
      <c r="S19" s="10">
        <v>1</v>
      </c>
      <c r="T19" s="10">
        <v>0</v>
      </c>
      <c r="U19" s="10">
        <v>0</v>
      </c>
      <c r="V19" s="10">
        <v>0</v>
      </c>
      <c r="W19" s="10">
        <v>1</v>
      </c>
      <c r="X19" s="10">
        <v>0</v>
      </c>
      <c r="Y19" s="10">
        <v>1</v>
      </c>
      <c r="Z19" s="10">
        <v>0</v>
      </c>
      <c r="AA19" s="10">
        <v>0</v>
      </c>
      <c r="AB19" s="10">
        <v>0</v>
      </c>
      <c r="AC19" s="10">
        <v>0</v>
      </c>
      <c r="AD19" s="10">
        <v>0</v>
      </c>
      <c r="AE19" s="10">
        <v>0</v>
      </c>
      <c r="AF19" s="10">
        <v>1</v>
      </c>
      <c r="AG19" s="10">
        <v>0</v>
      </c>
      <c r="AH19" s="10">
        <v>0</v>
      </c>
      <c r="AI19" s="10">
        <v>0</v>
      </c>
      <c r="AJ19" s="10">
        <v>0</v>
      </c>
      <c r="AK19" s="10">
        <v>1</v>
      </c>
      <c r="AL19" s="10">
        <v>0</v>
      </c>
      <c r="AM19" s="10">
        <v>0</v>
      </c>
      <c r="AN19" s="10">
        <v>0</v>
      </c>
      <c r="AO19" s="10">
        <v>0</v>
      </c>
      <c r="AP19" s="10">
        <v>2</v>
      </c>
      <c r="AQ19" s="10">
        <v>0</v>
      </c>
      <c r="AR19" s="10">
        <v>1</v>
      </c>
      <c r="AS19" s="10">
        <v>0</v>
      </c>
      <c r="AT19" s="10">
        <v>0</v>
      </c>
      <c r="AU19" s="10">
        <v>0</v>
      </c>
      <c r="AV19" s="10">
        <v>0</v>
      </c>
      <c r="AW19" s="10">
        <v>1</v>
      </c>
      <c r="AX19" s="10">
        <v>0</v>
      </c>
      <c r="AY19" s="8"/>
    </row>
    <row r="20" spans="1:51">
      <c r="A20" s="31"/>
      <c r="B20" s="31"/>
      <c r="C20" s="11" t="s">
        <v>97</v>
      </c>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2" t="s">
        <v>176</v>
      </c>
      <c r="AQ20" s="11"/>
      <c r="AR20" s="12" t="s">
        <v>171</v>
      </c>
      <c r="AS20" s="11"/>
      <c r="AT20" s="11"/>
      <c r="AU20" s="11"/>
      <c r="AV20" s="11"/>
      <c r="AW20" s="11"/>
      <c r="AX20" s="11"/>
      <c r="AY20" s="8"/>
    </row>
    <row r="21" spans="1:51">
      <c r="A21" s="31"/>
      <c r="B21" s="30" t="s">
        <v>89</v>
      </c>
      <c r="C21" s="9">
        <v>3.2329635783429997E-2</v>
      </c>
      <c r="D21" s="9">
        <v>3.3118404895720002E-2</v>
      </c>
      <c r="E21" s="9">
        <v>1.3234838072829999E-2</v>
      </c>
      <c r="F21" s="9">
        <v>8.4148951085039995E-3</v>
      </c>
      <c r="G21" s="9">
        <v>7.6236592979500001E-2</v>
      </c>
      <c r="H21" s="9">
        <v>2.523274201589E-2</v>
      </c>
      <c r="I21" s="9">
        <v>3.4771525215720002E-2</v>
      </c>
      <c r="J21" s="9">
        <v>2.66444859242E-2</v>
      </c>
      <c r="K21" s="9">
        <v>4.8476987051959998E-2</v>
      </c>
      <c r="L21" s="9">
        <v>2.7373463475029999E-2</v>
      </c>
      <c r="M21" s="9">
        <v>1.126311770316E-2</v>
      </c>
      <c r="N21" s="9">
        <v>5.2290160121329997E-2</v>
      </c>
      <c r="O21" s="9">
        <v>1.5836400266490001E-2</v>
      </c>
      <c r="P21" s="9">
        <v>1.1647574367869999E-2</v>
      </c>
      <c r="Q21" s="9">
        <v>4.22300403511E-2</v>
      </c>
      <c r="R21" s="9">
        <v>4.1778102058529998E-2</v>
      </c>
      <c r="S21" s="9">
        <v>6.480162393586E-3</v>
      </c>
      <c r="T21" s="9">
        <v>4.0325384306029999E-2</v>
      </c>
      <c r="U21" s="9">
        <v>8.0929849295899997E-3</v>
      </c>
      <c r="V21" s="9">
        <v>2.172421284724E-2</v>
      </c>
      <c r="W21" s="9">
        <v>3.5693445371490003E-2</v>
      </c>
      <c r="X21" s="9">
        <v>6.6660507988630005E-2</v>
      </c>
      <c r="Y21" s="9">
        <v>1.2844760750470001E-2</v>
      </c>
      <c r="Z21" s="9">
        <v>9.7585671691340012E-3</v>
      </c>
      <c r="AA21" s="9">
        <v>7.7034423710160005E-2</v>
      </c>
      <c r="AB21" s="9">
        <v>2.2610552061699998E-2</v>
      </c>
      <c r="AC21" s="9">
        <v>3.9248568642869998E-2</v>
      </c>
      <c r="AD21" s="9">
        <v>0</v>
      </c>
      <c r="AE21" s="9">
        <v>1.1142442393220001E-2</v>
      </c>
      <c r="AF21" s="9">
        <v>1.1447177407430001E-2</v>
      </c>
      <c r="AG21" s="9">
        <v>0.1625245192981</v>
      </c>
      <c r="AH21" s="9">
        <v>0</v>
      </c>
      <c r="AI21" s="9">
        <v>6.7468145344880007E-2</v>
      </c>
      <c r="AJ21" s="9">
        <v>0</v>
      </c>
      <c r="AK21" s="9">
        <v>4.4568826697960001E-2</v>
      </c>
      <c r="AL21" s="9">
        <v>0</v>
      </c>
      <c r="AM21" s="9">
        <v>0</v>
      </c>
      <c r="AN21" s="9">
        <v>0</v>
      </c>
      <c r="AO21" s="9">
        <v>0</v>
      </c>
      <c r="AP21" s="9">
        <v>0</v>
      </c>
      <c r="AQ21" s="9">
        <v>1</v>
      </c>
      <c r="AR21" s="9">
        <v>0</v>
      </c>
      <c r="AS21" s="9">
        <v>1.5944909786619998E-2</v>
      </c>
      <c r="AT21" s="9">
        <v>4.2657011212539987E-2</v>
      </c>
      <c r="AU21" s="9">
        <v>3.7504406807700001E-2</v>
      </c>
      <c r="AV21" s="9">
        <v>0</v>
      </c>
      <c r="AW21" s="9">
        <v>6.8512783174459996E-2</v>
      </c>
      <c r="AX21" s="9">
        <v>1.4252084732360001E-2</v>
      </c>
      <c r="AY21" s="8"/>
    </row>
    <row r="22" spans="1:51">
      <c r="A22" s="31"/>
      <c r="B22" s="31"/>
      <c r="C22" s="10">
        <v>32</v>
      </c>
      <c r="D22" s="10">
        <v>6</v>
      </c>
      <c r="E22" s="10">
        <v>6</v>
      </c>
      <c r="F22" s="10">
        <v>4</v>
      </c>
      <c r="G22" s="10">
        <v>16</v>
      </c>
      <c r="H22" s="10">
        <v>3</v>
      </c>
      <c r="I22" s="10">
        <v>6</v>
      </c>
      <c r="J22" s="10">
        <v>7</v>
      </c>
      <c r="K22" s="10">
        <v>9</v>
      </c>
      <c r="L22" s="10">
        <v>6</v>
      </c>
      <c r="M22" s="10">
        <v>6</v>
      </c>
      <c r="N22" s="10">
        <v>25</v>
      </c>
      <c r="O22" s="10">
        <v>6</v>
      </c>
      <c r="P22" s="10">
        <v>2</v>
      </c>
      <c r="Q22" s="10">
        <v>3</v>
      </c>
      <c r="R22" s="10">
        <v>7</v>
      </c>
      <c r="S22" s="10">
        <v>1</v>
      </c>
      <c r="T22" s="10">
        <v>3</v>
      </c>
      <c r="U22" s="10">
        <v>2</v>
      </c>
      <c r="V22" s="10">
        <v>7</v>
      </c>
      <c r="W22" s="10">
        <v>10</v>
      </c>
      <c r="X22" s="10">
        <v>9</v>
      </c>
      <c r="Y22" s="10">
        <v>4</v>
      </c>
      <c r="Z22" s="10">
        <v>1</v>
      </c>
      <c r="AA22" s="10">
        <v>1</v>
      </c>
      <c r="AB22" s="10">
        <v>9</v>
      </c>
      <c r="AC22" s="10">
        <v>8</v>
      </c>
      <c r="AD22" s="10">
        <v>0</v>
      </c>
      <c r="AE22" s="10">
        <v>1</v>
      </c>
      <c r="AF22" s="10">
        <v>2</v>
      </c>
      <c r="AG22" s="10">
        <v>2</v>
      </c>
      <c r="AH22" s="10">
        <v>0</v>
      </c>
      <c r="AI22" s="10">
        <v>1</v>
      </c>
      <c r="AJ22" s="10">
        <v>0</v>
      </c>
      <c r="AK22" s="10">
        <v>9</v>
      </c>
      <c r="AL22" s="10">
        <v>0</v>
      </c>
      <c r="AM22" s="10">
        <v>0</v>
      </c>
      <c r="AN22" s="10">
        <v>0</v>
      </c>
      <c r="AO22" s="10">
        <v>0</v>
      </c>
      <c r="AP22" s="10">
        <v>0</v>
      </c>
      <c r="AQ22" s="10">
        <v>32</v>
      </c>
      <c r="AR22" s="10">
        <v>0</v>
      </c>
      <c r="AS22" s="10">
        <v>5</v>
      </c>
      <c r="AT22" s="10">
        <v>16</v>
      </c>
      <c r="AU22" s="10">
        <v>6</v>
      </c>
      <c r="AV22" s="10">
        <v>0</v>
      </c>
      <c r="AW22" s="10">
        <v>3</v>
      </c>
      <c r="AX22" s="10">
        <v>2</v>
      </c>
      <c r="AY22" s="8"/>
    </row>
    <row r="23" spans="1:51">
      <c r="A23" s="31"/>
      <c r="B23" s="31"/>
      <c r="C23" s="11" t="s">
        <v>97</v>
      </c>
      <c r="D23" s="11"/>
      <c r="E23" s="11"/>
      <c r="F23" s="11"/>
      <c r="G23" s="12" t="s">
        <v>229</v>
      </c>
      <c r="H23" s="11"/>
      <c r="I23" s="11"/>
      <c r="J23" s="11"/>
      <c r="K23" s="11"/>
      <c r="L23" s="11"/>
      <c r="M23" s="11"/>
      <c r="N23" s="12" t="s">
        <v>99</v>
      </c>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2" t="s">
        <v>324</v>
      </c>
      <c r="AR23" s="11"/>
      <c r="AS23" s="11"/>
      <c r="AT23" s="11"/>
      <c r="AU23" s="11"/>
      <c r="AV23" s="11"/>
      <c r="AW23" s="11"/>
      <c r="AX23" s="11"/>
      <c r="AY23" s="8"/>
    </row>
    <row r="24" spans="1:51">
      <c r="A24" s="31"/>
      <c r="B24" s="30" t="s">
        <v>30</v>
      </c>
      <c r="C24" s="9">
        <v>1</v>
      </c>
      <c r="D24" s="9">
        <v>1</v>
      </c>
      <c r="E24" s="9">
        <v>1</v>
      </c>
      <c r="F24" s="9">
        <v>1</v>
      </c>
      <c r="G24" s="9">
        <v>1</v>
      </c>
      <c r="H24" s="9">
        <v>1</v>
      </c>
      <c r="I24" s="9">
        <v>1</v>
      </c>
      <c r="J24" s="9">
        <v>1</v>
      </c>
      <c r="K24" s="9">
        <v>1</v>
      </c>
      <c r="L24" s="9">
        <v>1</v>
      </c>
      <c r="M24" s="9">
        <v>1</v>
      </c>
      <c r="N24" s="9">
        <v>1</v>
      </c>
      <c r="O24" s="9">
        <v>1</v>
      </c>
      <c r="P24" s="9">
        <v>1</v>
      </c>
      <c r="Q24" s="9">
        <v>1</v>
      </c>
      <c r="R24" s="9">
        <v>1</v>
      </c>
      <c r="S24" s="9">
        <v>1</v>
      </c>
      <c r="T24" s="9">
        <v>1</v>
      </c>
      <c r="U24" s="9">
        <v>1</v>
      </c>
      <c r="V24" s="9">
        <v>1</v>
      </c>
      <c r="W24" s="9">
        <v>1</v>
      </c>
      <c r="X24" s="9">
        <v>1</v>
      </c>
      <c r="Y24" s="9">
        <v>1</v>
      </c>
      <c r="Z24" s="9">
        <v>1</v>
      </c>
      <c r="AA24" s="9">
        <v>1</v>
      </c>
      <c r="AB24" s="9">
        <v>1</v>
      </c>
      <c r="AC24" s="9">
        <v>1</v>
      </c>
      <c r="AD24" s="9">
        <v>1</v>
      </c>
      <c r="AE24" s="9">
        <v>1</v>
      </c>
      <c r="AF24" s="9">
        <v>1</v>
      </c>
      <c r="AG24" s="9">
        <v>1</v>
      </c>
      <c r="AH24" s="9">
        <v>1</v>
      </c>
      <c r="AI24" s="9">
        <v>1</v>
      </c>
      <c r="AJ24" s="9">
        <v>1</v>
      </c>
      <c r="AK24" s="9">
        <v>1</v>
      </c>
      <c r="AL24" s="9">
        <v>1</v>
      </c>
      <c r="AM24" s="9">
        <v>1</v>
      </c>
      <c r="AN24" s="9">
        <v>1</v>
      </c>
      <c r="AO24" s="9">
        <v>1</v>
      </c>
      <c r="AP24" s="9">
        <v>1</v>
      </c>
      <c r="AQ24" s="9">
        <v>1</v>
      </c>
      <c r="AR24" s="9">
        <v>1</v>
      </c>
      <c r="AS24" s="9">
        <v>1</v>
      </c>
      <c r="AT24" s="9">
        <v>1</v>
      </c>
      <c r="AU24" s="9">
        <v>1</v>
      </c>
      <c r="AV24" s="9">
        <v>1</v>
      </c>
      <c r="AW24" s="9">
        <v>1</v>
      </c>
      <c r="AX24" s="9">
        <v>1</v>
      </c>
      <c r="AY24" s="8"/>
    </row>
    <row r="25" spans="1:51">
      <c r="A25" s="31"/>
      <c r="B25" s="31"/>
      <c r="C25" s="10">
        <v>1036</v>
      </c>
      <c r="D25" s="10">
        <v>232</v>
      </c>
      <c r="E25" s="10">
        <v>281</v>
      </c>
      <c r="F25" s="10">
        <v>262</v>
      </c>
      <c r="G25" s="10">
        <v>261</v>
      </c>
      <c r="H25" s="10">
        <v>99</v>
      </c>
      <c r="I25" s="10">
        <v>176</v>
      </c>
      <c r="J25" s="10">
        <v>160</v>
      </c>
      <c r="K25" s="10">
        <v>248</v>
      </c>
      <c r="L25" s="10">
        <v>325</v>
      </c>
      <c r="M25" s="10">
        <v>401</v>
      </c>
      <c r="N25" s="10">
        <v>619</v>
      </c>
      <c r="O25" s="10">
        <v>254</v>
      </c>
      <c r="P25" s="10">
        <v>104</v>
      </c>
      <c r="Q25" s="10">
        <v>147</v>
      </c>
      <c r="R25" s="10">
        <v>139</v>
      </c>
      <c r="S25" s="10">
        <v>130</v>
      </c>
      <c r="T25" s="10">
        <v>47</v>
      </c>
      <c r="U25" s="10">
        <v>128</v>
      </c>
      <c r="V25" s="10">
        <v>244</v>
      </c>
      <c r="W25" s="10">
        <v>308</v>
      </c>
      <c r="X25" s="10">
        <v>195</v>
      </c>
      <c r="Y25" s="10">
        <v>202</v>
      </c>
      <c r="Z25" s="10">
        <v>77</v>
      </c>
      <c r="AA25" s="10">
        <v>10</v>
      </c>
      <c r="AB25" s="10">
        <v>463</v>
      </c>
      <c r="AC25" s="10">
        <v>103</v>
      </c>
      <c r="AD25" s="10">
        <v>16</v>
      </c>
      <c r="AE25" s="10">
        <v>43</v>
      </c>
      <c r="AF25" s="10">
        <v>88</v>
      </c>
      <c r="AG25" s="10">
        <v>28</v>
      </c>
      <c r="AH25" s="10">
        <v>5</v>
      </c>
      <c r="AI25" s="10">
        <v>14</v>
      </c>
      <c r="AJ25" s="10">
        <v>4</v>
      </c>
      <c r="AK25" s="10">
        <v>266</v>
      </c>
      <c r="AL25" s="10">
        <v>406</v>
      </c>
      <c r="AM25" s="10">
        <v>43</v>
      </c>
      <c r="AN25" s="10">
        <v>307</v>
      </c>
      <c r="AO25" s="10">
        <v>246</v>
      </c>
      <c r="AP25" s="10">
        <v>2</v>
      </c>
      <c r="AQ25" s="10">
        <v>32</v>
      </c>
      <c r="AR25" s="10">
        <v>20</v>
      </c>
      <c r="AS25" s="10">
        <v>195</v>
      </c>
      <c r="AT25" s="10">
        <v>365</v>
      </c>
      <c r="AU25" s="10">
        <v>214</v>
      </c>
      <c r="AV25" s="10">
        <v>67</v>
      </c>
      <c r="AW25" s="10">
        <v>84</v>
      </c>
      <c r="AX25" s="10">
        <v>91</v>
      </c>
      <c r="AY25" s="8"/>
    </row>
    <row r="26" spans="1:51">
      <c r="A26" s="31"/>
      <c r="B26" s="31"/>
      <c r="C26" s="11" t="s">
        <v>97</v>
      </c>
      <c r="D26" s="11" t="s">
        <v>97</v>
      </c>
      <c r="E26" s="11" t="s">
        <v>97</v>
      </c>
      <c r="F26" s="11" t="s">
        <v>97</v>
      </c>
      <c r="G26" s="11" t="s">
        <v>97</v>
      </c>
      <c r="H26" s="11" t="s">
        <v>97</v>
      </c>
      <c r="I26" s="11" t="s">
        <v>97</v>
      </c>
      <c r="J26" s="11" t="s">
        <v>97</v>
      </c>
      <c r="K26" s="11" t="s">
        <v>97</v>
      </c>
      <c r="L26" s="11" t="s">
        <v>97</v>
      </c>
      <c r="M26" s="11" t="s">
        <v>97</v>
      </c>
      <c r="N26" s="11" t="s">
        <v>97</v>
      </c>
      <c r="O26" s="11" t="s">
        <v>97</v>
      </c>
      <c r="P26" s="11" t="s">
        <v>97</v>
      </c>
      <c r="Q26" s="11" t="s">
        <v>97</v>
      </c>
      <c r="R26" s="11" t="s">
        <v>97</v>
      </c>
      <c r="S26" s="11" t="s">
        <v>97</v>
      </c>
      <c r="T26" s="11" t="s">
        <v>97</v>
      </c>
      <c r="U26" s="11" t="s">
        <v>97</v>
      </c>
      <c r="V26" s="11" t="s">
        <v>97</v>
      </c>
      <c r="W26" s="11" t="s">
        <v>97</v>
      </c>
      <c r="X26" s="11" t="s">
        <v>97</v>
      </c>
      <c r="Y26" s="11" t="s">
        <v>97</v>
      </c>
      <c r="Z26" s="11" t="s">
        <v>97</v>
      </c>
      <c r="AA26" s="11" t="s">
        <v>97</v>
      </c>
      <c r="AB26" s="11" t="s">
        <v>97</v>
      </c>
      <c r="AC26" s="11" t="s">
        <v>97</v>
      </c>
      <c r="AD26" s="11" t="s">
        <v>97</v>
      </c>
      <c r="AE26" s="11" t="s">
        <v>97</v>
      </c>
      <c r="AF26" s="11" t="s">
        <v>97</v>
      </c>
      <c r="AG26" s="11" t="s">
        <v>97</v>
      </c>
      <c r="AH26" s="11" t="s">
        <v>97</v>
      </c>
      <c r="AI26" s="11" t="s">
        <v>97</v>
      </c>
      <c r="AJ26" s="11" t="s">
        <v>97</v>
      </c>
      <c r="AK26" s="11" t="s">
        <v>97</v>
      </c>
      <c r="AL26" s="11" t="s">
        <v>97</v>
      </c>
      <c r="AM26" s="11" t="s">
        <v>97</v>
      </c>
      <c r="AN26" s="11" t="s">
        <v>97</v>
      </c>
      <c r="AO26" s="11" t="s">
        <v>97</v>
      </c>
      <c r="AP26" s="11" t="s">
        <v>97</v>
      </c>
      <c r="AQ26" s="11" t="s">
        <v>97</v>
      </c>
      <c r="AR26" s="11" t="s">
        <v>97</v>
      </c>
      <c r="AS26" s="11" t="s">
        <v>97</v>
      </c>
      <c r="AT26" s="11" t="s">
        <v>97</v>
      </c>
      <c r="AU26" s="11" t="s">
        <v>97</v>
      </c>
      <c r="AV26" s="11" t="s">
        <v>97</v>
      </c>
      <c r="AW26" s="11" t="s">
        <v>97</v>
      </c>
      <c r="AX26" s="11" t="s">
        <v>97</v>
      </c>
      <c r="AY26" s="8"/>
    </row>
    <row r="27" spans="1:51" s="17" customFormat="1" ht="15" customHeight="1" thickBot="1">
      <c r="A27" s="33" t="s">
        <v>113</v>
      </c>
      <c r="B27" s="34"/>
      <c r="C27" s="24">
        <v>3.0436612458549739</v>
      </c>
      <c r="D27" s="24">
        <v>6.4335197715498129</v>
      </c>
      <c r="E27" s="24">
        <v>5.8456441952475346</v>
      </c>
      <c r="F27" s="24">
        <v>6.0539334582037272</v>
      </c>
      <c r="G27" s="24">
        <v>6.0655219665146332</v>
      </c>
      <c r="H27" s="24">
        <v>9.8490488379644887</v>
      </c>
      <c r="I27" s="24">
        <v>7.3865970193356851</v>
      </c>
      <c r="J27" s="24">
        <v>7.7471696345025407</v>
      </c>
      <c r="K27" s="24">
        <v>6.222493840728113</v>
      </c>
      <c r="L27" s="24">
        <v>5.4354747962215839</v>
      </c>
      <c r="M27" s="24">
        <v>4.8932338983646204</v>
      </c>
      <c r="N27" s="24">
        <v>3.9381410598208659</v>
      </c>
      <c r="O27" s="24">
        <v>6.148548296832189</v>
      </c>
      <c r="P27" s="24">
        <v>9.6093606831756677</v>
      </c>
      <c r="Q27" s="24">
        <v>8.0825103908366742</v>
      </c>
      <c r="R27" s="24">
        <v>8.3118691382445284</v>
      </c>
      <c r="S27" s="24">
        <v>8.5947989887665699</v>
      </c>
      <c r="T27" s="24">
        <v>14.294549978506531</v>
      </c>
      <c r="U27" s="24">
        <v>8.6616913677371095</v>
      </c>
      <c r="V27" s="24">
        <v>6.2732989174137446</v>
      </c>
      <c r="W27" s="24">
        <v>5.5834967805825508</v>
      </c>
      <c r="X27" s="24">
        <v>7.0174719247430444</v>
      </c>
      <c r="Y27" s="24">
        <v>6.8947939404235417</v>
      </c>
      <c r="Z27" s="24">
        <v>11.167853563147579</v>
      </c>
      <c r="AA27" s="24">
        <v>30.990228098485471</v>
      </c>
      <c r="AB27" s="24">
        <v>4.5537448017299882</v>
      </c>
      <c r="AC27" s="24">
        <v>9.6558986084942156</v>
      </c>
      <c r="AD27" s="24">
        <v>24.499877499612079</v>
      </c>
      <c r="AE27" s="24">
        <v>14.944650662952659</v>
      </c>
      <c r="AF27" s="24">
        <v>10.446532138611969</v>
      </c>
      <c r="AG27" s="24">
        <v>18.520092494258339</v>
      </c>
      <c r="AH27" s="24" t="s">
        <v>114</v>
      </c>
      <c r="AI27" s="24">
        <v>26.191488210155281</v>
      </c>
      <c r="AJ27" s="24" t="s">
        <v>114</v>
      </c>
      <c r="AK27" s="24">
        <v>6.0082347288659674</v>
      </c>
      <c r="AL27" s="24">
        <v>4.8630016978182766</v>
      </c>
      <c r="AM27" s="24">
        <v>14.944650662952659</v>
      </c>
      <c r="AN27" s="24">
        <v>5.5925848949140136</v>
      </c>
      <c r="AO27" s="24">
        <v>6.2477414929465978</v>
      </c>
      <c r="AP27" s="24" t="s">
        <v>114</v>
      </c>
      <c r="AQ27" s="24">
        <v>17.323937122159371</v>
      </c>
      <c r="AR27" s="24">
        <v>21.91332739368012</v>
      </c>
      <c r="AS27" s="24">
        <v>7.0174719247430444</v>
      </c>
      <c r="AT27" s="24">
        <v>5.1289320172675694</v>
      </c>
      <c r="AU27" s="24">
        <v>6.6986664285501716</v>
      </c>
      <c r="AV27" s="24">
        <v>11.972342146522839</v>
      </c>
      <c r="AW27" s="24">
        <v>10.6923807865541</v>
      </c>
      <c r="AX27" s="25">
        <v>10.27288319930426</v>
      </c>
      <c r="AY27" s="8"/>
    </row>
    <row r="28" spans="1:51" ht="15.75" customHeight="1" thickTop="1">
      <c r="A28" s="13" t="s">
        <v>348</v>
      </c>
      <c r="B28" s="14"/>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row>
    <row r="29" spans="1:51">
      <c r="A29" s="16" t="s">
        <v>115</v>
      </c>
    </row>
  </sheetData>
  <mergeCells count="20">
    <mergeCell ref="AR3:AX3"/>
    <mergeCell ref="V3:AA3"/>
    <mergeCell ref="AB3:AK3"/>
    <mergeCell ref="AV2:AX2"/>
    <mergeCell ref="A2:C2"/>
    <mergeCell ref="A3:B5"/>
    <mergeCell ref="D3:G3"/>
    <mergeCell ref="H3:L3"/>
    <mergeCell ref="M3:N3"/>
    <mergeCell ref="O3:U3"/>
    <mergeCell ref="AL3:AQ3"/>
    <mergeCell ref="B21:B23"/>
    <mergeCell ref="B24:B26"/>
    <mergeCell ref="A6:A26"/>
    <mergeCell ref="A27:B27"/>
    <mergeCell ref="B6:B8"/>
    <mergeCell ref="B9:B11"/>
    <mergeCell ref="B12:B14"/>
    <mergeCell ref="B15:B17"/>
    <mergeCell ref="B18:B20"/>
  </mergeCells>
  <hyperlinks>
    <hyperlink ref="A1" location="'TOC'!A1:A1" display="Back to TOC" xr:uid="{00000000-0004-0000-5C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AY41"/>
  <sheetViews>
    <sheetView workbookViewId="0">
      <pane xSplit="2" topLeftCell="C1" activePane="topRight" state="frozen"/>
      <selection pane="topRight"/>
    </sheetView>
  </sheetViews>
  <sheetFormatPr baseColWidth="10" defaultColWidth="8.83203125" defaultRowHeight="15"/>
  <cols>
    <col min="1" max="1" width="50" style="19" bestFit="1"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7" t="s">
        <v>349</v>
      </c>
      <c r="B2" s="31"/>
      <c r="C2" s="31"/>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6" t="s">
        <v>29</v>
      </c>
      <c r="AW2" s="31"/>
      <c r="AX2" s="31"/>
      <c r="AY2" s="8"/>
    </row>
    <row r="3" spans="1:51" ht="37" customHeight="1">
      <c r="A3" s="38"/>
      <c r="B3" s="31"/>
      <c r="C3" s="20" t="s">
        <v>30</v>
      </c>
      <c r="D3" s="35" t="s">
        <v>31</v>
      </c>
      <c r="E3" s="31"/>
      <c r="F3" s="31"/>
      <c r="G3" s="31"/>
      <c r="H3" s="35" t="s">
        <v>32</v>
      </c>
      <c r="I3" s="31"/>
      <c r="J3" s="31"/>
      <c r="K3" s="31"/>
      <c r="L3" s="31"/>
      <c r="M3" s="35" t="s">
        <v>33</v>
      </c>
      <c r="N3" s="31"/>
      <c r="O3" s="35" t="s">
        <v>34</v>
      </c>
      <c r="P3" s="31"/>
      <c r="Q3" s="31"/>
      <c r="R3" s="31"/>
      <c r="S3" s="31"/>
      <c r="T3" s="31"/>
      <c r="U3" s="31"/>
      <c r="V3" s="35" t="s">
        <v>35</v>
      </c>
      <c r="W3" s="31"/>
      <c r="X3" s="31"/>
      <c r="Y3" s="31"/>
      <c r="Z3" s="31"/>
      <c r="AA3" s="31"/>
      <c r="AB3" s="35" t="s">
        <v>36</v>
      </c>
      <c r="AC3" s="31"/>
      <c r="AD3" s="31"/>
      <c r="AE3" s="31"/>
      <c r="AF3" s="31"/>
      <c r="AG3" s="31"/>
      <c r="AH3" s="31"/>
      <c r="AI3" s="31"/>
      <c r="AJ3" s="31"/>
      <c r="AK3" s="31"/>
      <c r="AL3" s="35" t="s">
        <v>37</v>
      </c>
      <c r="AM3" s="31"/>
      <c r="AN3" s="31"/>
      <c r="AO3" s="31"/>
      <c r="AP3" s="31"/>
      <c r="AQ3" s="31"/>
      <c r="AR3" s="35" t="s">
        <v>38</v>
      </c>
      <c r="AS3" s="31"/>
      <c r="AT3" s="31"/>
      <c r="AU3" s="31"/>
      <c r="AV3" s="31"/>
      <c r="AW3" s="31"/>
      <c r="AX3" s="31"/>
      <c r="AY3" s="8"/>
    </row>
    <row r="4" spans="1:51" ht="16" customHeight="1">
      <c r="A4" s="31"/>
      <c r="B4" s="31"/>
      <c r="C4" s="21" t="s">
        <v>39</v>
      </c>
      <c r="D4" s="21" t="s">
        <v>39</v>
      </c>
      <c r="E4" s="21" t="s">
        <v>40</v>
      </c>
      <c r="F4" s="21" t="s">
        <v>41</v>
      </c>
      <c r="G4" s="21" t="s">
        <v>42</v>
      </c>
      <c r="H4" s="21" t="s">
        <v>39</v>
      </c>
      <c r="I4" s="21" t="s">
        <v>40</v>
      </c>
      <c r="J4" s="21" t="s">
        <v>41</v>
      </c>
      <c r="K4" s="21" t="s">
        <v>42</v>
      </c>
      <c r="L4" s="21" t="s">
        <v>43</v>
      </c>
      <c r="M4" s="21" t="s">
        <v>39</v>
      </c>
      <c r="N4" s="21" t="s">
        <v>40</v>
      </c>
      <c r="O4" s="21" t="s">
        <v>39</v>
      </c>
      <c r="P4" s="21" t="s">
        <v>40</v>
      </c>
      <c r="Q4" s="21" t="s">
        <v>41</v>
      </c>
      <c r="R4" s="21" t="s">
        <v>42</v>
      </c>
      <c r="S4" s="21" t="s">
        <v>43</v>
      </c>
      <c r="T4" s="21" t="s">
        <v>44</v>
      </c>
      <c r="U4" s="21" t="s">
        <v>45</v>
      </c>
      <c r="V4" s="21" t="s">
        <v>39</v>
      </c>
      <c r="W4" s="21" t="s">
        <v>40</v>
      </c>
      <c r="X4" s="21" t="s">
        <v>41</v>
      </c>
      <c r="Y4" s="21" t="s">
        <v>42</v>
      </c>
      <c r="Z4" s="21" t="s">
        <v>43</v>
      </c>
      <c r="AA4" s="21" t="s">
        <v>44</v>
      </c>
      <c r="AB4" s="21" t="s">
        <v>39</v>
      </c>
      <c r="AC4" s="21" t="s">
        <v>40</v>
      </c>
      <c r="AD4" s="21" t="s">
        <v>41</v>
      </c>
      <c r="AE4" s="21" t="s">
        <v>42</v>
      </c>
      <c r="AF4" s="21" t="s">
        <v>43</v>
      </c>
      <c r="AG4" s="21" t="s">
        <v>44</v>
      </c>
      <c r="AH4" s="21" t="s">
        <v>45</v>
      </c>
      <c r="AI4" s="21" t="s">
        <v>46</v>
      </c>
      <c r="AJ4" s="21" t="s">
        <v>47</v>
      </c>
      <c r="AK4" s="21" t="s">
        <v>48</v>
      </c>
      <c r="AL4" s="21" t="s">
        <v>39</v>
      </c>
      <c r="AM4" s="21" t="s">
        <v>40</v>
      </c>
      <c r="AN4" s="21" t="s">
        <v>41</v>
      </c>
      <c r="AO4" s="21" t="s">
        <v>42</v>
      </c>
      <c r="AP4" s="21" t="s">
        <v>43</v>
      </c>
      <c r="AQ4" s="21" t="s">
        <v>44</v>
      </c>
      <c r="AR4" s="21" t="s">
        <v>39</v>
      </c>
      <c r="AS4" s="21" t="s">
        <v>40</v>
      </c>
      <c r="AT4" s="21" t="s">
        <v>41</v>
      </c>
      <c r="AU4" s="21" t="s">
        <v>42</v>
      </c>
      <c r="AV4" s="21" t="s">
        <v>43</v>
      </c>
      <c r="AW4" s="21" t="s">
        <v>44</v>
      </c>
      <c r="AX4" s="21" t="s">
        <v>45</v>
      </c>
      <c r="AY4" s="8"/>
    </row>
    <row r="5" spans="1:51" ht="34.5" customHeight="1">
      <c r="A5" s="31"/>
      <c r="B5" s="31"/>
      <c r="C5" s="20" t="s">
        <v>49</v>
      </c>
      <c r="D5" s="20" t="s">
        <v>50</v>
      </c>
      <c r="E5" s="20" t="s">
        <v>51</v>
      </c>
      <c r="F5" s="20" t="s">
        <v>52</v>
      </c>
      <c r="G5" s="20" t="s">
        <v>53</v>
      </c>
      <c r="H5" s="20" t="s">
        <v>54</v>
      </c>
      <c r="I5" s="20" t="s">
        <v>55</v>
      </c>
      <c r="J5" s="20" t="s">
        <v>56</v>
      </c>
      <c r="K5" s="20" t="s">
        <v>57</v>
      </c>
      <c r="L5" s="20" t="s">
        <v>58</v>
      </c>
      <c r="M5" s="20" t="s">
        <v>59</v>
      </c>
      <c r="N5" s="20" t="s">
        <v>60</v>
      </c>
      <c r="O5" s="20" t="s">
        <v>61</v>
      </c>
      <c r="P5" s="20" t="s">
        <v>62</v>
      </c>
      <c r="Q5" s="20" t="s">
        <v>63</v>
      </c>
      <c r="R5" s="20" t="s">
        <v>64</v>
      </c>
      <c r="S5" s="20" t="s">
        <v>65</v>
      </c>
      <c r="T5" s="20" t="s">
        <v>66</v>
      </c>
      <c r="U5" s="20" t="s">
        <v>67</v>
      </c>
      <c r="V5" s="20" t="s">
        <v>68</v>
      </c>
      <c r="W5" s="20" t="s">
        <v>69</v>
      </c>
      <c r="X5" s="20" t="s">
        <v>70</v>
      </c>
      <c r="Y5" s="20" t="s">
        <v>71</v>
      </c>
      <c r="Z5" s="20" t="s">
        <v>72</v>
      </c>
      <c r="AA5" s="20" t="s">
        <v>73</v>
      </c>
      <c r="AB5" s="20" t="s">
        <v>74</v>
      </c>
      <c r="AC5" s="20" t="s">
        <v>75</v>
      </c>
      <c r="AD5" s="20" t="s">
        <v>76</v>
      </c>
      <c r="AE5" s="20" t="s">
        <v>77</v>
      </c>
      <c r="AF5" s="20" t="s">
        <v>78</v>
      </c>
      <c r="AG5" s="20" t="s">
        <v>79</v>
      </c>
      <c r="AH5" s="20" t="s">
        <v>80</v>
      </c>
      <c r="AI5" s="20" t="s">
        <v>81</v>
      </c>
      <c r="AJ5" s="20" t="s">
        <v>82</v>
      </c>
      <c r="AK5" s="20" t="s">
        <v>83</v>
      </c>
      <c r="AL5" s="20" t="s">
        <v>84</v>
      </c>
      <c r="AM5" s="20" t="s">
        <v>85</v>
      </c>
      <c r="AN5" s="20" t="s">
        <v>86</v>
      </c>
      <c r="AO5" s="20" t="s">
        <v>87</v>
      </c>
      <c r="AP5" s="20" t="s">
        <v>88</v>
      </c>
      <c r="AQ5" s="20" t="s">
        <v>89</v>
      </c>
      <c r="AR5" s="20" t="s">
        <v>90</v>
      </c>
      <c r="AS5" s="20" t="s">
        <v>91</v>
      </c>
      <c r="AT5" s="20" t="s">
        <v>92</v>
      </c>
      <c r="AU5" s="20" t="s">
        <v>93</v>
      </c>
      <c r="AV5" s="20" t="s">
        <v>94</v>
      </c>
      <c r="AW5" s="20" t="s">
        <v>95</v>
      </c>
      <c r="AX5" s="20" t="s">
        <v>96</v>
      </c>
      <c r="AY5" s="8"/>
    </row>
    <row r="6" spans="1:51">
      <c r="A6" s="32" t="s">
        <v>36</v>
      </c>
      <c r="B6" s="30" t="s">
        <v>74</v>
      </c>
      <c r="C6" s="9">
        <v>0.4305957016966</v>
      </c>
      <c r="D6" s="9">
        <v>0.40104832274140001</v>
      </c>
      <c r="E6" s="9">
        <v>0.28776962138169998</v>
      </c>
      <c r="F6" s="9">
        <v>0.56611628188600005</v>
      </c>
      <c r="G6" s="9">
        <v>0.47709063336230001</v>
      </c>
      <c r="H6" s="9">
        <v>0.42580438836930001</v>
      </c>
      <c r="I6" s="9">
        <v>0.4310403449943</v>
      </c>
      <c r="J6" s="9">
        <v>0.42120211088659998</v>
      </c>
      <c r="K6" s="9">
        <v>0.39997330346310001</v>
      </c>
      <c r="L6" s="9">
        <v>0.51097296679119997</v>
      </c>
      <c r="M6" s="9">
        <v>0.4199087546459</v>
      </c>
      <c r="N6" s="9">
        <v>0.4580675342851</v>
      </c>
      <c r="O6" s="9">
        <v>0.59984548645300007</v>
      </c>
      <c r="P6" s="9">
        <v>0.55209626301649994</v>
      </c>
      <c r="Q6" s="9">
        <v>0.65097921913020007</v>
      </c>
      <c r="R6" s="9">
        <v>0.30645161109719998</v>
      </c>
      <c r="S6" s="9">
        <v>0.20509335629520001</v>
      </c>
      <c r="T6" s="9">
        <v>0.3225133164374</v>
      </c>
      <c r="U6" s="9">
        <v>0.2036354405229</v>
      </c>
      <c r="V6" s="9">
        <v>0.57722828882690003</v>
      </c>
      <c r="W6" s="9">
        <v>0.60013854864619998</v>
      </c>
      <c r="X6" s="9">
        <v>0.27173722873290002</v>
      </c>
      <c r="Y6" s="9">
        <v>0.34401491708920001</v>
      </c>
      <c r="Z6" s="9">
        <v>4.6449462432989988E-2</v>
      </c>
      <c r="AA6" s="9">
        <v>0.27100948678940001</v>
      </c>
      <c r="AB6" s="9">
        <v>1</v>
      </c>
      <c r="AC6" s="9">
        <v>0</v>
      </c>
      <c r="AD6" s="9">
        <v>0</v>
      </c>
      <c r="AE6" s="9">
        <v>0</v>
      </c>
      <c r="AF6" s="9">
        <v>0</v>
      </c>
      <c r="AG6" s="9">
        <v>0</v>
      </c>
      <c r="AH6" s="9">
        <v>0</v>
      </c>
      <c r="AI6" s="9">
        <v>0</v>
      </c>
      <c r="AJ6" s="9">
        <v>0</v>
      </c>
      <c r="AK6" s="9">
        <v>0</v>
      </c>
      <c r="AL6" s="9">
        <v>0.47637991915319999</v>
      </c>
      <c r="AM6" s="9">
        <v>6.2950507469870007E-2</v>
      </c>
      <c r="AN6" s="9">
        <v>0.55189924319990002</v>
      </c>
      <c r="AO6" s="9">
        <v>0.32988946361089999</v>
      </c>
      <c r="AP6" s="9">
        <v>0</v>
      </c>
      <c r="AQ6" s="9">
        <v>0.3055261715216</v>
      </c>
      <c r="AR6" s="9">
        <v>0.41346401072799999</v>
      </c>
      <c r="AS6" s="9">
        <v>0.4279507647229</v>
      </c>
      <c r="AT6" s="9">
        <v>0.35808141049260001</v>
      </c>
      <c r="AU6" s="9">
        <v>0.65628966639370001</v>
      </c>
      <c r="AV6" s="9">
        <v>0.34487852080870002</v>
      </c>
      <c r="AW6" s="9">
        <v>0.36344258097999999</v>
      </c>
      <c r="AX6" s="9">
        <v>0.32461359170679999</v>
      </c>
      <c r="AY6" s="8"/>
    </row>
    <row r="7" spans="1:51">
      <c r="A7" s="31"/>
      <c r="B7" s="31"/>
      <c r="C7" s="10">
        <v>463</v>
      </c>
      <c r="D7" s="10">
        <v>104</v>
      </c>
      <c r="E7" s="10">
        <v>99</v>
      </c>
      <c r="F7" s="10">
        <v>137</v>
      </c>
      <c r="G7" s="10">
        <v>123</v>
      </c>
      <c r="H7" s="10">
        <v>42</v>
      </c>
      <c r="I7" s="10">
        <v>82</v>
      </c>
      <c r="J7" s="10">
        <v>78</v>
      </c>
      <c r="K7" s="10">
        <v>98</v>
      </c>
      <c r="L7" s="10">
        <v>157</v>
      </c>
      <c r="M7" s="10">
        <v>170</v>
      </c>
      <c r="N7" s="10">
        <v>289</v>
      </c>
      <c r="O7" s="10">
        <v>165</v>
      </c>
      <c r="P7" s="10">
        <v>61</v>
      </c>
      <c r="Q7" s="10">
        <v>93</v>
      </c>
      <c r="R7" s="10">
        <v>51</v>
      </c>
      <c r="S7" s="10">
        <v>25</v>
      </c>
      <c r="T7" s="10">
        <v>13</v>
      </c>
      <c r="U7" s="10">
        <v>18</v>
      </c>
      <c r="V7" s="10">
        <v>154</v>
      </c>
      <c r="W7" s="10">
        <v>185</v>
      </c>
      <c r="X7" s="10">
        <v>64</v>
      </c>
      <c r="Y7" s="10">
        <v>52</v>
      </c>
      <c r="Z7" s="10">
        <v>5</v>
      </c>
      <c r="AA7" s="10">
        <v>3</v>
      </c>
      <c r="AB7" s="10">
        <v>463</v>
      </c>
      <c r="AC7" s="10">
        <v>0</v>
      </c>
      <c r="AD7" s="10">
        <v>0</v>
      </c>
      <c r="AE7" s="10">
        <v>0</v>
      </c>
      <c r="AF7" s="10">
        <v>0</v>
      </c>
      <c r="AG7" s="10">
        <v>0</v>
      </c>
      <c r="AH7" s="10">
        <v>0</v>
      </c>
      <c r="AI7" s="10">
        <v>0</v>
      </c>
      <c r="AJ7" s="10">
        <v>0</v>
      </c>
      <c r="AK7" s="10">
        <v>0</v>
      </c>
      <c r="AL7" s="10">
        <v>199</v>
      </c>
      <c r="AM7" s="10">
        <v>4</v>
      </c>
      <c r="AN7" s="10">
        <v>165</v>
      </c>
      <c r="AO7" s="10">
        <v>86</v>
      </c>
      <c r="AP7" s="10">
        <v>0</v>
      </c>
      <c r="AQ7" s="10">
        <v>9</v>
      </c>
      <c r="AR7" s="10">
        <v>9</v>
      </c>
      <c r="AS7" s="10">
        <v>95</v>
      </c>
      <c r="AT7" s="10">
        <v>131</v>
      </c>
      <c r="AU7" s="10">
        <v>135</v>
      </c>
      <c r="AV7" s="10">
        <v>25</v>
      </c>
      <c r="AW7" s="10">
        <v>30</v>
      </c>
      <c r="AX7" s="10">
        <v>38</v>
      </c>
      <c r="AY7" s="8"/>
    </row>
    <row r="8" spans="1:51">
      <c r="A8" s="31"/>
      <c r="B8" s="31"/>
      <c r="C8" s="11" t="s">
        <v>97</v>
      </c>
      <c r="D8" s="11"/>
      <c r="E8" s="11"/>
      <c r="F8" s="12" t="s">
        <v>151</v>
      </c>
      <c r="G8" s="12" t="s">
        <v>106</v>
      </c>
      <c r="H8" s="11"/>
      <c r="I8" s="11"/>
      <c r="J8" s="11"/>
      <c r="K8" s="11"/>
      <c r="L8" s="11"/>
      <c r="M8" s="11"/>
      <c r="N8" s="11"/>
      <c r="O8" s="12" t="s">
        <v>116</v>
      </c>
      <c r="P8" s="12" t="s">
        <v>163</v>
      </c>
      <c r="Q8" s="12" t="s">
        <v>116</v>
      </c>
      <c r="R8" s="11"/>
      <c r="S8" s="11"/>
      <c r="T8" s="11"/>
      <c r="U8" s="11"/>
      <c r="V8" s="12" t="s">
        <v>225</v>
      </c>
      <c r="W8" s="12" t="s">
        <v>102</v>
      </c>
      <c r="X8" s="12" t="s">
        <v>101</v>
      </c>
      <c r="Y8" s="12" t="s">
        <v>101</v>
      </c>
      <c r="Z8" s="11"/>
      <c r="AA8" s="11"/>
      <c r="AB8" s="12" t="s">
        <v>350</v>
      </c>
      <c r="AC8" s="11"/>
      <c r="AD8" s="11"/>
      <c r="AE8" s="11"/>
      <c r="AF8" s="11"/>
      <c r="AG8" s="11"/>
      <c r="AH8" s="11"/>
      <c r="AI8" s="11"/>
      <c r="AJ8" s="11"/>
      <c r="AK8" s="11"/>
      <c r="AL8" s="12" t="s">
        <v>136</v>
      </c>
      <c r="AM8" s="11"/>
      <c r="AN8" s="12" t="s">
        <v>351</v>
      </c>
      <c r="AO8" s="12" t="s">
        <v>106</v>
      </c>
      <c r="AP8" s="11"/>
      <c r="AQ8" s="11"/>
      <c r="AR8" s="11"/>
      <c r="AS8" s="11"/>
      <c r="AT8" s="11"/>
      <c r="AU8" s="12" t="s">
        <v>352</v>
      </c>
      <c r="AV8" s="11"/>
      <c r="AW8" s="11"/>
      <c r="AX8" s="11"/>
      <c r="AY8" s="8"/>
    </row>
    <row r="9" spans="1:51">
      <c r="A9" s="31"/>
      <c r="B9" s="30" t="s">
        <v>75</v>
      </c>
      <c r="C9" s="9">
        <v>0.10573538878369999</v>
      </c>
      <c r="D9" s="9">
        <v>0.12534646772229999</v>
      </c>
      <c r="E9" s="9">
        <v>9.9084507000699998E-2</v>
      </c>
      <c r="F9" s="9">
        <v>0.1115266472181</v>
      </c>
      <c r="G9" s="9">
        <v>8.9780584240279987E-2</v>
      </c>
      <c r="H9" s="9">
        <v>8.7740458271219998E-2</v>
      </c>
      <c r="I9" s="9">
        <v>0.1189074286386</v>
      </c>
      <c r="J9" s="9">
        <v>0.14808778560569999</v>
      </c>
      <c r="K9" s="9">
        <v>0.14105061227269999</v>
      </c>
      <c r="L9" s="9">
        <v>7.0295060838910003E-2</v>
      </c>
      <c r="M9" s="9">
        <v>0.1010867463183</v>
      </c>
      <c r="N9" s="9">
        <v>0.1144450224104</v>
      </c>
      <c r="O9" s="9">
        <v>0.1406387046141</v>
      </c>
      <c r="P9" s="9">
        <v>0.13789540211179999</v>
      </c>
      <c r="Q9" s="9">
        <v>6.9447184619710001E-2</v>
      </c>
      <c r="R9" s="9">
        <v>9.6239249872310001E-2</v>
      </c>
      <c r="S9" s="9">
        <v>6.8982577414560001E-2</v>
      </c>
      <c r="T9" s="9">
        <v>9.7696412925809994E-2</v>
      </c>
      <c r="U9" s="9">
        <v>7.4505414162400002E-2</v>
      </c>
      <c r="V9" s="9">
        <v>0.12769479856060001</v>
      </c>
      <c r="W9" s="9">
        <v>0.12203412138310001</v>
      </c>
      <c r="X9" s="9">
        <v>0.13609899591470001</v>
      </c>
      <c r="Y9" s="9">
        <v>6.0961414885839997E-2</v>
      </c>
      <c r="Z9" s="9">
        <v>4.549274982761E-2</v>
      </c>
      <c r="AA9" s="9">
        <v>6.1897589426639997E-2</v>
      </c>
      <c r="AB9" s="9">
        <v>0</v>
      </c>
      <c r="AC9" s="9">
        <v>1</v>
      </c>
      <c r="AD9" s="9">
        <v>0</v>
      </c>
      <c r="AE9" s="9">
        <v>0</v>
      </c>
      <c r="AF9" s="9">
        <v>0</v>
      </c>
      <c r="AG9" s="9">
        <v>0</v>
      </c>
      <c r="AH9" s="9">
        <v>0</v>
      </c>
      <c r="AI9" s="9">
        <v>0</v>
      </c>
      <c r="AJ9" s="9">
        <v>0</v>
      </c>
      <c r="AK9" s="9">
        <v>0</v>
      </c>
      <c r="AL9" s="9">
        <v>9.6064289728719998E-2</v>
      </c>
      <c r="AM9" s="9">
        <v>0.2576514659063</v>
      </c>
      <c r="AN9" s="9">
        <v>7.2393290173839997E-2</v>
      </c>
      <c r="AO9" s="9">
        <v>0.14164578178619999</v>
      </c>
      <c r="AP9" s="9">
        <v>0</v>
      </c>
      <c r="AQ9" s="9">
        <v>0.1302302130637</v>
      </c>
      <c r="AR9" s="9">
        <v>6.5425712626369995E-2</v>
      </c>
      <c r="AS9" s="9">
        <v>0.11011655540650001</v>
      </c>
      <c r="AT9" s="9">
        <v>9.5337552567860001E-2</v>
      </c>
      <c r="AU9" s="9">
        <v>0.1096727281548</v>
      </c>
      <c r="AV9" s="9">
        <v>5.7865037933160002E-2</v>
      </c>
      <c r="AW9" s="9">
        <v>8.2260512544520006E-2</v>
      </c>
      <c r="AX9" s="9">
        <v>0.18516010689000001</v>
      </c>
      <c r="AY9" s="8"/>
    </row>
    <row r="10" spans="1:51">
      <c r="A10" s="31"/>
      <c r="B10" s="31"/>
      <c r="C10" s="10">
        <v>103</v>
      </c>
      <c r="D10" s="10">
        <v>21</v>
      </c>
      <c r="E10" s="10">
        <v>25</v>
      </c>
      <c r="F10" s="10">
        <v>30</v>
      </c>
      <c r="G10" s="10">
        <v>27</v>
      </c>
      <c r="H10" s="10">
        <v>10</v>
      </c>
      <c r="I10" s="10">
        <v>17</v>
      </c>
      <c r="J10" s="10">
        <v>21</v>
      </c>
      <c r="K10" s="10">
        <v>26</v>
      </c>
      <c r="L10" s="10">
        <v>28</v>
      </c>
      <c r="M10" s="10">
        <v>33</v>
      </c>
      <c r="N10" s="10">
        <v>69</v>
      </c>
      <c r="O10" s="10">
        <v>30</v>
      </c>
      <c r="P10" s="10">
        <v>15</v>
      </c>
      <c r="Q10" s="10">
        <v>13</v>
      </c>
      <c r="R10" s="10">
        <v>11</v>
      </c>
      <c r="S10" s="10">
        <v>8</v>
      </c>
      <c r="T10" s="10">
        <v>5</v>
      </c>
      <c r="U10" s="10">
        <v>12</v>
      </c>
      <c r="V10" s="10">
        <v>28</v>
      </c>
      <c r="W10" s="10">
        <v>33</v>
      </c>
      <c r="X10" s="10">
        <v>24</v>
      </c>
      <c r="Y10" s="10">
        <v>13</v>
      </c>
      <c r="Z10" s="10">
        <v>4</v>
      </c>
      <c r="AA10" s="10">
        <v>1</v>
      </c>
      <c r="AB10" s="10">
        <v>0</v>
      </c>
      <c r="AC10" s="10">
        <v>103</v>
      </c>
      <c r="AD10" s="10">
        <v>0</v>
      </c>
      <c r="AE10" s="10">
        <v>0</v>
      </c>
      <c r="AF10" s="10">
        <v>0</v>
      </c>
      <c r="AG10" s="10">
        <v>0</v>
      </c>
      <c r="AH10" s="10">
        <v>0</v>
      </c>
      <c r="AI10" s="10">
        <v>0</v>
      </c>
      <c r="AJ10" s="10">
        <v>0</v>
      </c>
      <c r="AK10" s="10">
        <v>0</v>
      </c>
      <c r="AL10" s="10">
        <v>31</v>
      </c>
      <c r="AM10" s="10">
        <v>9</v>
      </c>
      <c r="AN10" s="10">
        <v>22</v>
      </c>
      <c r="AO10" s="10">
        <v>33</v>
      </c>
      <c r="AP10" s="10">
        <v>0</v>
      </c>
      <c r="AQ10" s="10">
        <v>8</v>
      </c>
      <c r="AR10" s="10">
        <v>2</v>
      </c>
      <c r="AS10" s="10">
        <v>20</v>
      </c>
      <c r="AT10" s="10">
        <v>33</v>
      </c>
      <c r="AU10" s="10">
        <v>27</v>
      </c>
      <c r="AV10" s="10">
        <v>4</v>
      </c>
      <c r="AW10" s="10">
        <v>4</v>
      </c>
      <c r="AX10" s="10">
        <v>13</v>
      </c>
      <c r="AY10" s="8"/>
    </row>
    <row r="11" spans="1:51">
      <c r="A11" s="31"/>
      <c r="B11" s="31"/>
      <c r="C11" s="11" t="s">
        <v>97</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2" t="s">
        <v>353</v>
      </c>
      <c r="AD11" s="11"/>
      <c r="AE11" s="11"/>
      <c r="AF11" s="11"/>
      <c r="AG11" s="11"/>
      <c r="AH11" s="11"/>
      <c r="AI11" s="11"/>
      <c r="AJ11" s="11"/>
      <c r="AK11" s="11"/>
      <c r="AL11" s="11"/>
      <c r="AM11" s="11"/>
      <c r="AN11" s="11"/>
      <c r="AO11" s="11"/>
      <c r="AP11" s="11"/>
      <c r="AQ11" s="11"/>
      <c r="AR11" s="11"/>
      <c r="AS11" s="11"/>
      <c r="AT11" s="11"/>
      <c r="AU11" s="11"/>
      <c r="AV11" s="11"/>
      <c r="AW11" s="11"/>
      <c r="AX11" s="11"/>
      <c r="AY11" s="8"/>
    </row>
    <row r="12" spans="1:51">
      <c r="A12" s="31"/>
      <c r="B12" s="30" t="s">
        <v>76</v>
      </c>
      <c r="C12" s="9">
        <v>1.5206776680539999E-2</v>
      </c>
      <c r="D12" s="9">
        <v>4.7077945380820004E-3</v>
      </c>
      <c r="E12" s="9">
        <v>1.7999053811219998E-2</v>
      </c>
      <c r="F12" s="9">
        <v>2.811706064899E-2</v>
      </c>
      <c r="G12" s="9">
        <v>8.8320169634190007E-3</v>
      </c>
      <c r="H12" s="9">
        <v>2.7851042443769999E-2</v>
      </c>
      <c r="I12" s="9">
        <v>1.4447271606889999E-2</v>
      </c>
      <c r="J12" s="9">
        <v>2.837390892925E-2</v>
      </c>
      <c r="K12" s="9">
        <v>7.1407784811799999E-3</v>
      </c>
      <c r="L12" s="9">
        <v>6.7598811756029997E-3</v>
      </c>
      <c r="M12" s="9">
        <v>1.280636687636E-2</v>
      </c>
      <c r="N12" s="9">
        <v>1.8414874627519999E-2</v>
      </c>
      <c r="O12" s="9">
        <v>5.9009173302580001E-3</v>
      </c>
      <c r="P12" s="9">
        <v>1.301033560409E-2</v>
      </c>
      <c r="Q12" s="9">
        <v>0</v>
      </c>
      <c r="R12" s="9">
        <v>1.115588616856E-2</v>
      </c>
      <c r="S12" s="9">
        <v>3.0018863476220001E-2</v>
      </c>
      <c r="T12" s="9">
        <v>1.052709059367E-2</v>
      </c>
      <c r="U12" s="9">
        <v>5.057525285265E-2</v>
      </c>
      <c r="V12" s="9">
        <v>6.2282340134369998E-3</v>
      </c>
      <c r="W12" s="9">
        <v>9.3397512391020007E-3</v>
      </c>
      <c r="X12" s="9">
        <v>3.6846052307129999E-2</v>
      </c>
      <c r="Y12" s="9">
        <v>8.9112954405279991E-3</v>
      </c>
      <c r="Z12" s="9">
        <v>3.3815176759119998E-2</v>
      </c>
      <c r="AA12" s="9">
        <v>0</v>
      </c>
      <c r="AB12" s="9">
        <v>0</v>
      </c>
      <c r="AC12" s="9">
        <v>0</v>
      </c>
      <c r="AD12" s="9">
        <v>1</v>
      </c>
      <c r="AE12" s="9">
        <v>0</v>
      </c>
      <c r="AF12" s="9">
        <v>0</v>
      </c>
      <c r="AG12" s="9">
        <v>0</v>
      </c>
      <c r="AH12" s="9">
        <v>0</v>
      </c>
      <c r="AI12" s="9">
        <v>0</v>
      </c>
      <c r="AJ12" s="9">
        <v>0</v>
      </c>
      <c r="AK12" s="9">
        <v>0</v>
      </c>
      <c r="AL12" s="9">
        <v>1.8836074718520002E-2</v>
      </c>
      <c r="AM12" s="9">
        <v>0</v>
      </c>
      <c r="AN12" s="9">
        <v>1.685089916222E-2</v>
      </c>
      <c r="AO12" s="9">
        <v>1.297405965426E-2</v>
      </c>
      <c r="AP12" s="9">
        <v>0</v>
      </c>
      <c r="AQ12" s="9">
        <v>0</v>
      </c>
      <c r="AR12" s="9">
        <v>0</v>
      </c>
      <c r="AS12" s="9">
        <v>1.7555523065400001E-2</v>
      </c>
      <c r="AT12" s="9">
        <v>1.2689771211350001E-2</v>
      </c>
      <c r="AU12" s="9">
        <v>3.0711936139360001E-2</v>
      </c>
      <c r="AV12" s="9">
        <v>4.8549217379259997E-3</v>
      </c>
      <c r="AW12" s="9">
        <v>1.3128780990470001E-2</v>
      </c>
      <c r="AX12" s="9">
        <v>0</v>
      </c>
      <c r="AY12" s="8"/>
    </row>
    <row r="13" spans="1:51">
      <c r="A13" s="31"/>
      <c r="B13" s="31"/>
      <c r="C13" s="10">
        <v>16</v>
      </c>
      <c r="D13" s="10">
        <v>1</v>
      </c>
      <c r="E13" s="10">
        <v>5</v>
      </c>
      <c r="F13" s="10">
        <v>6</v>
      </c>
      <c r="G13" s="10">
        <v>4</v>
      </c>
      <c r="H13" s="10">
        <v>2</v>
      </c>
      <c r="I13" s="10">
        <v>4</v>
      </c>
      <c r="J13" s="10">
        <v>5</v>
      </c>
      <c r="K13" s="10">
        <v>3</v>
      </c>
      <c r="L13" s="10">
        <v>2</v>
      </c>
      <c r="M13" s="10">
        <v>6</v>
      </c>
      <c r="N13" s="10">
        <v>10</v>
      </c>
      <c r="O13" s="10">
        <v>1</v>
      </c>
      <c r="P13" s="10">
        <v>2</v>
      </c>
      <c r="Q13" s="10">
        <v>0</v>
      </c>
      <c r="R13" s="10">
        <v>3</v>
      </c>
      <c r="S13" s="10">
        <v>3</v>
      </c>
      <c r="T13" s="10">
        <v>1</v>
      </c>
      <c r="U13" s="10">
        <v>5</v>
      </c>
      <c r="V13" s="10">
        <v>1</v>
      </c>
      <c r="W13" s="10">
        <v>5</v>
      </c>
      <c r="X13" s="10">
        <v>4</v>
      </c>
      <c r="Y13" s="10">
        <v>3</v>
      </c>
      <c r="Z13" s="10">
        <v>3</v>
      </c>
      <c r="AA13" s="10">
        <v>0</v>
      </c>
      <c r="AB13" s="10">
        <v>0</v>
      </c>
      <c r="AC13" s="10">
        <v>0</v>
      </c>
      <c r="AD13" s="10">
        <v>16</v>
      </c>
      <c r="AE13" s="10">
        <v>0</v>
      </c>
      <c r="AF13" s="10">
        <v>0</v>
      </c>
      <c r="AG13" s="10">
        <v>0</v>
      </c>
      <c r="AH13" s="10">
        <v>0</v>
      </c>
      <c r="AI13" s="10">
        <v>0</v>
      </c>
      <c r="AJ13" s="10">
        <v>0</v>
      </c>
      <c r="AK13" s="10">
        <v>0</v>
      </c>
      <c r="AL13" s="10">
        <v>7</v>
      </c>
      <c r="AM13" s="10">
        <v>0</v>
      </c>
      <c r="AN13" s="10">
        <v>5</v>
      </c>
      <c r="AO13" s="10">
        <v>4</v>
      </c>
      <c r="AP13" s="10">
        <v>0</v>
      </c>
      <c r="AQ13" s="10">
        <v>0</v>
      </c>
      <c r="AR13" s="10">
        <v>0</v>
      </c>
      <c r="AS13" s="10">
        <v>3</v>
      </c>
      <c r="AT13" s="10">
        <v>6</v>
      </c>
      <c r="AU13" s="10">
        <v>5</v>
      </c>
      <c r="AV13" s="10">
        <v>1</v>
      </c>
      <c r="AW13" s="10">
        <v>1</v>
      </c>
      <c r="AX13" s="10">
        <v>0</v>
      </c>
      <c r="AY13" s="8"/>
    </row>
    <row r="14" spans="1:51">
      <c r="A14" s="31"/>
      <c r="B14" s="31"/>
      <c r="C14" s="11" t="s">
        <v>97</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2" t="s">
        <v>354</v>
      </c>
      <c r="AE14" s="11"/>
      <c r="AF14" s="11"/>
      <c r="AG14" s="11"/>
      <c r="AH14" s="11"/>
      <c r="AI14" s="11"/>
      <c r="AJ14" s="11"/>
      <c r="AK14" s="11"/>
      <c r="AL14" s="11"/>
      <c r="AM14" s="11"/>
      <c r="AN14" s="11"/>
      <c r="AO14" s="11"/>
      <c r="AP14" s="11"/>
      <c r="AQ14" s="11"/>
      <c r="AR14" s="11"/>
      <c r="AS14" s="11"/>
      <c r="AT14" s="11"/>
      <c r="AU14" s="11"/>
      <c r="AV14" s="11"/>
      <c r="AW14" s="11"/>
      <c r="AX14" s="11"/>
      <c r="AY14" s="8"/>
    </row>
    <row r="15" spans="1:51">
      <c r="A15" s="31"/>
      <c r="B15" s="30" t="s">
        <v>77</v>
      </c>
      <c r="C15" s="9">
        <v>3.7408253401170002E-2</v>
      </c>
      <c r="D15" s="9">
        <v>3.552613562668E-2</v>
      </c>
      <c r="E15" s="9">
        <v>3.49691603552E-2</v>
      </c>
      <c r="F15" s="9">
        <v>2.9845734204569999E-2</v>
      </c>
      <c r="G15" s="9">
        <v>4.9136315688420001E-2</v>
      </c>
      <c r="H15" s="9">
        <v>4.5917961648289998E-2</v>
      </c>
      <c r="I15" s="9">
        <v>8.6825020846000005E-3</v>
      </c>
      <c r="J15" s="9">
        <v>3.034541791153E-2</v>
      </c>
      <c r="K15" s="9">
        <v>3.947919108168E-2</v>
      </c>
      <c r="L15" s="9">
        <v>5.1529419445369998E-2</v>
      </c>
      <c r="M15" s="9">
        <v>4.4394882462919998E-2</v>
      </c>
      <c r="N15" s="9">
        <v>3.259855569734E-2</v>
      </c>
      <c r="O15" s="9">
        <v>6.6670763100050004E-2</v>
      </c>
      <c r="P15" s="9">
        <v>1.5702361678389998E-2</v>
      </c>
      <c r="Q15" s="9">
        <v>2.7392970279940001E-2</v>
      </c>
      <c r="R15" s="9">
        <v>3.064344294943E-2</v>
      </c>
      <c r="S15" s="9">
        <v>2.5779154355439999E-2</v>
      </c>
      <c r="T15" s="9">
        <v>0</v>
      </c>
      <c r="U15" s="9">
        <v>5.2409276710619998E-2</v>
      </c>
      <c r="V15" s="9">
        <v>8.676630960824E-2</v>
      </c>
      <c r="W15" s="9">
        <v>1.8942788288360001E-2</v>
      </c>
      <c r="X15" s="9">
        <v>1.8607863579039999E-2</v>
      </c>
      <c r="Y15" s="9">
        <v>3.176073112708E-2</v>
      </c>
      <c r="Z15" s="9">
        <v>3.9337967641509999E-2</v>
      </c>
      <c r="AA15" s="9">
        <v>0</v>
      </c>
      <c r="AB15" s="9">
        <v>0</v>
      </c>
      <c r="AC15" s="9">
        <v>0</v>
      </c>
      <c r="AD15" s="9">
        <v>0</v>
      </c>
      <c r="AE15" s="9">
        <v>1</v>
      </c>
      <c r="AF15" s="9">
        <v>0</v>
      </c>
      <c r="AG15" s="9">
        <v>0</v>
      </c>
      <c r="AH15" s="9">
        <v>0</v>
      </c>
      <c r="AI15" s="9">
        <v>0</v>
      </c>
      <c r="AJ15" s="9">
        <v>0</v>
      </c>
      <c r="AK15" s="9">
        <v>0</v>
      </c>
      <c r="AL15" s="9">
        <v>4.1740345343140001E-2</v>
      </c>
      <c r="AM15" s="9">
        <v>4.4724583371760003E-2</v>
      </c>
      <c r="AN15" s="9">
        <v>4.14303365221E-2</v>
      </c>
      <c r="AO15" s="9">
        <v>2.7807369087789999E-2</v>
      </c>
      <c r="AP15" s="9">
        <v>0</v>
      </c>
      <c r="AQ15" s="9">
        <v>1.278337324436E-2</v>
      </c>
      <c r="AR15" s="9">
        <v>4.2998235327640001E-2</v>
      </c>
      <c r="AS15" s="9">
        <v>1.9660999051630001E-2</v>
      </c>
      <c r="AT15" s="9">
        <v>3.5053692479610002E-2</v>
      </c>
      <c r="AU15" s="9">
        <v>3.8416800292029998E-2</v>
      </c>
      <c r="AV15" s="9">
        <v>5.7507636601949998E-2</v>
      </c>
      <c r="AW15" s="9">
        <v>5.1681903785839998E-2</v>
      </c>
      <c r="AX15" s="9">
        <v>4.4723155113890002E-2</v>
      </c>
      <c r="AY15" s="8"/>
    </row>
    <row r="16" spans="1:51">
      <c r="A16" s="31"/>
      <c r="B16" s="31"/>
      <c r="C16" s="10">
        <v>44</v>
      </c>
      <c r="D16" s="10">
        <v>14</v>
      </c>
      <c r="E16" s="10">
        <v>10</v>
      </c>
      <c r="F16" s="10">
        <v>9</v>
      </c>
      <c r="G16" s="10">
        <v>11</v>
      </c>
      <c r="H16" s="10">
        <v>4</v>
      </c>
      <c r="I16" s="10">
        <v>3</v>
      </c>
      <c r="J16" s="10">
        <v>5</v>
      </c>
      <c r="K16" s="10">
        <v>10</v>
      </c>
      <c r="L16" s="10">
        <v>19</v>
      </c>
      <c r="M16" s="10">
        <v>19</v>
      </c>
      <c r="N16" s="10">
        <v>25</v>
      </c>
      <c r="O16" s="10">
        <v>13</v>
      </c>
      <c r="P16" s="10">
        <v>2</v>
      </c>
      <c r="Q16" s="10">
        <v>6</v>
      </c>
      <c r="R16" s="10">
        <v>7</v>
      </c>
      <c r="S16" s="10">
        <v>6</v>
      </c>
      <c r="T16" s="10">
        <v>0</v>
      </c>
      <c r="U16" s="10">
        <v>8</v>
      </c>
      <c r="V16" s="10">
        <v>18</v>
      </c>
      <c r="W16" s="10">
        <v>8</v>
      </c>
      <c r="X16" s="10">
        <v>5</v>
      </c>
      <c r="Y16" s="10">
        <v>9</v>
      </c>
      <c r="Z16" s="10">
        <v>4</v>
      </c>
      <c r="AA16" s="10">
        <v>0</v>
      </c>
      <c r="AB16" s="10">
        <v>0</v>
      </c>
      <c r="AC16" s="10">
        <v>0</v>
      </c>
      <c r="AD16" s="10">
        <v>0</v>
      </c>
      <c r="AE16" s="10">
        <v>44</v>
      </c>
      <c r="AF16" s="10">
        <v>0</v>
      </c>
      <c r="AG16" s="10">
        <v>0</v>
      </c>
      <c r="AH16" s="10">
        <v>0</v>
      </c>
      <c r="AI16" s="10">
        <v>0</v>
      </c>
      <c r="AJ16" s="10">
        <v>0</v>
      </c>
      <c r="AK16" s="10">
        <v>0</v>
      </c>
      <c r="AL16" s="10">
        <v>15</v>
      </c>
      <c r="AM16" s="10">
        <v>2</v>
      </c>
      <c r="AN16" s="10">
        <v>12</v>
      </c>
      <c r="AO16" s="10">
        <v>13</v>
      </c>
      <c r="AP16" s="10">
        <v>0</v>
      </c>
      <c r="AQ16" s="10">
        <v>1</v>
      </c>
      <c r="AR16" s="10">
        <v>1</v>
      </c>
      <c r="AS16" s="10">
        <v>7</v>
      </c>
      <c r="AT16" s="10">
        <v>15</v>
      </c>
      <c r="AU16" s="10">
        <v>5</v>
      </c>
      <c r="AV16" s="10">
        <v>4</v>
      </c>
      <c r="AW16" s="10">
        <v>8</v>
      </c>
      <c r="AX16" s="10">
        <v>4</v>
      </c>
      <c r="AY16" s="8"/>
    </row>
    <row r="17" spans="1:51">
      <c r="A17" s="31"/>
      <c r="B17" s="31"/>
      <c r="C17" s="11" t="s">
        <v>97</v>
      </c>
      <c r="D17" s="11"/>
      <c r="E17" s="11"/>
      <c r="F17" s="11"/>
      <c r="G17" s="11"/>
      <c r="H17" s="11"/>
      <c r="I17" s="11"/>
      <c r="J17" s="11"/>
      <c r="K17" s="11"/>
      <c r="L17" s="12" t="s">
        <v>106</v>
      </c>
      <c r="M17" s="11"/>
      <c r="N17" s="11"/>
      <c r="O17" s="11"/>
      <c r="P17" s="11"/>
      <c r="Q17" s="11"/>
      <c r="R17" s="11"/>
      <c r="S17" s="11"/>
      <c r="T17" s="11"/>
      <c r="U17" s="11"/>
      <c r="V17" s="12" t="s">
        <v>106</v>
      </c>
      <c r="W17" s="11"/>
      <c r="X17" s="11"/>
      <c r="Y17" s="11"/>
      <c r="Z17" s="11"/>
      <c r="AA17" s="11"/>
      <c r="AB17" s="11"/>
      <c r="AC17" s="11"/>
      <c r="AD17" s="11"/>
      <c r="AE17" s="12" t="s">
        <v>355</v>
      </c>
      <c r="AF17" s="11"/>
      <c r="AG17" s="11"/>
      <c r="AH17" s="11"/>
      <c r="AI17" s="11"/>
      <c r="AJ17" s="11"/>
      <c r="AK17" s="11"/>
      <c r="AL17" s="11"/>
      <c r="AM17" s="11"/>
      <c r="AN17" s="11"/>
      <c r="AO17" s="11"/>
      <c r="AP17" s="11"/>
      <c r="AQ17" s="11"/>
      <c r="AR17" s="11"/>
      <c r="AS17" s="11"/>
      <c r="AT17" s="11"/>
      <c r="AU17" s="11"/>
      <c r="AV17" s="11"/>
      <c r="AW17" s="11"/>
      <c r="AX17" s="11"/>
      <c r="AY17" s="8"/>
    </row>
    <row r="18" spans="1:51">
      <c r="A18" s="31"/>
      <c r="B18" s="30" t="s">
        <v>78</v>
      </c>
      <c r="C18" s="9">
        <v>9.1617592279379989E-2</v>
      </c>
      <c r="D18" s="9">
        <v>0.14198927256339999</v>
      </c>
      <c r="E18" s="9">
        <v>0.1097079238712</v>
      </c>
      <c r="F18" s="9">
        <v>5.1412532364159998E-2</v>
      </c>
      <c r="G18" s="9">
        <v>6.6988347163339998E-2</v>
      </c>
      <c r="H18" s="9">
        <v>5.0573951847639999E-2</v>
      </c>
      <c r="I18" s="9">
        <v>6.1238393418220002E-2</v>
      </c>
      <c r="J18" s="9">
        <v>0.10711009652050001</v>
      </c>
      <c r="K18" s="9">
        <v>0.1143564377161</v>
      </c>
      <c r="L18" s="9">
        <v>0.12360726616120001</v>
      </c>
      <c r="M18" s="9">
        <v>0.1060970877891</v>
      </c>
      <c r="N18" s="9">
        <v>7.8965844270299998E-2</v>
      </c>
      <c r="O18" s="9">
        <v>8.5343922461379992E-2</v>
      </c>
      <c r="P18" s="9">
        <v>0.1007574313921</v>
      </c>
      <c r="Q18" s="9">
        <v>0.1068182935048</v>
      </c>
      <c r="R18" s="9">
        <v>7.9840139574079996E-2</v>
      </c>
      <c r="S18" s="9">
        <v>0.12784503424579999</v>
      </c>
      <c r="T18" s="9">
        <v>2.4335308795339999E-2</v>
      </c>
      <c r="U18" s="9">
        <v>9.4935331293360015E-2</v>
      </c>
      <c r="V18" s="9">
        <v>7.0504499362509992E-2</v>
      </c>
      <c r="W18" s="9">
        <v>0.10729064183790001</v>
      </c>
      <c r="X18" s="9">
        <v>0.12064065873880001</v>
      </c>
      <c r="Y18" s="9">
        <v>7.7162531935500003E-2</v>
      </c>
      <c r="Z18" s="9">
        <v>8.3333081618190002E-2</v>
      </c>
      <c r="AA18" s="9">
        <v>4.8590128311170003E-2</v>
      </c>
      <c r="AB18" s="9">
        <v>0</v>
      </c>
      <c r="AC18" s="9">
        <v>0</v>
      </c>
      <c r="AD18" s="9">
        <v>0</v>
      </c>
      <c r="AE18" s="9">
        <v>0</v>
      </c>
      <c r="AF18" s="9">
        <v>1</v>
      </c>
      <c r="AG18" s="9">
        <v>0</v>
      </c>
      <c r="AH18" s="9">
        <v>0</v>
      </c>
      <c r="AI18" s="9">
        <v>0</v>
      </c>
      <c r="AJ18" s="9">
        <v>0</v>
      </c>
      <c r="AK18" s="9">
        <v>0</v>
      </c>
      <c r="AL18" s="9">
        <v>8.2330664177280008E-2</v>
      </c>
      <c r="AM18" s="9">
        <v>0.1687023036336</v>
      </c>
      <c r="AN18" s="9">
        <v>8.3500569587819998E-2</v>
      </c>
      <c r="AO18" s="9">
        <v>0.1178916413433</v>
      </c>
      <c r="AP18" s="9">
        <v>0.36409871318089998</v>
      </c>
      <c r="AQ18" s="9">
        <v>3.2911285754040003E-2</v>
      </c>
      <c r="AR18" s="9">
        <v>0</v>
      </c>
      <c r="AS18" s="9">
        <v>8.1550313708640007E-2</v>
      </c>
      <c r="AT18" s="9">
        <v>8.3657774461300002E-2</v>
      </c>
      <c r="AU18" s="9">
        <v>2.1951898947269999E-2</v>
      </c>
      <c r="AV18" s="9">
        <v>0.1248669743888</v>
      </c>
      <c r="AW18" s="9">
        <v>0.14777272022849999</v>
      </c>
      <c r="AX18" s="9">
        <v>0.23004445981130001</v>
      </c>
      <c r="AY18" s="8"/>
    </row>
    <row r="19" spans="1:51">
      <c r="A19" s="31"/>
      <c r="B19" s="31"/>
      <c r="C19" s="10">
        <v>88</v>
      </c>
      <c r="D19" s="10">
        <v>25</v>
      </c>
      <c r="E19" s="10">
        <v>28</v>
      </c>
      <c r="F19" s="10">
        <v>14</v>
      </c>
      <c r="G19" s="10">
        <v>21</v>
      </c>
      <c r="H19" s="10">
        <v>4</v>
      </c>
      <c r="I19" s="10">
        <v>7</v>
      </c>
      <c r="J19" s="10">
        <v>13</v>
      </c>
      <c r="K19" s="10">
        <v>27</v>
      </c>
      <c r="L19" s="10">
        <v>35</v>
      </c>
      <c r="M19" s="10">
        <v>38</v>
      </c>
      <c r="N19" s="10">
        <v>48</v>
      </c>
      <c r="O19" s="10">
        <v>19</v>
      </c>
      <c r="P19" s="10">
        <v>8</v>
      </c>
      <c r="Q19" s="10">
        <v>9</v>
      </c>
      <c r="R19" s="10">
        <v>12</v>
      </c>
      <c r="S19" s="10">
        <v>16</v>
      </c>
      <c r="T19" s="10">
        <v>2</v>
      </c>
      <c r="U19" s="10">
        <v>17</v>
      </c>
      <c r="V19" s="10">
        <v>11</v>
      </c>
      <c r="W19" s="10">
        <v>29</v>
      </c>
      <c r="X19" s="10">
        <v>20</v>
      </c>
      <c r="Y19" s="10">
        <v>18</v>
      </c>
      <c r="Z19" s="10">
        <v>9</v>
      </c>
      <c r="AA19" s="10">
        <v>1</v>
      </c>
      <c r="AB19" s="10">
        <v>0</v>
      </c>
      <c r="AC19" s="10">
        <v>0</v>
      </c>
      <c r="AD19" s="10">
        <v>0</v>
      </c>
      <c r="AE19" s="10">
        <v>0</v>
      </c>
      <c r="AF19" s="10">
        <v>88</v>
      </c>
      <c r="AG19" s="10">
        <v>0</v>
      </c>
      <c r="AH19" s="10">
        <v>0</v>
      </c>
      <c r="AI19" s="10">
        <v>0</v>
      </c>
      <c r="AJ19" s="10">
        <v>0</v>
      </c>
      <c r="AK19" s="10">
        <v>0</v>
      </c>
      <c r="AL19" s="10">
        <v>31</v>
      </c>
      <c r="AM19" s="10">
        <v>8</v>
      </c>
      <c r="AN19" s="10">
        <v>23</v>
      </c>
      <c r="AO19" s="10">
        <v>23</v>
      </c>
      <c r="AP19" s="10">
        <v>1</v>
      </c>
      <c r="AQ19" s="10">
        <v>2</v>
      </c>
      <c r="AR19" s="10">
        <v>0</v>
      </c>
      <c r="AS19" s="10">
        <v>14</v>
      </c>
      <c r="AT19" s="10">
        <v>37</v>
      </c>
      <c r="AU19" s="10">
        <v>6</v>
      </c>
      <c r="AV19" s="10">
        <v>10</v>
      </c>
      <c r="AW19" s="10">
        <v>12</v>
      </c>
      <c r="AX19" s="10">
        <v>9</v>
      </c>
      <c r="AY19" s="8"/>
    </row>
    <row r="20" spans="1:51">
      <c r="A20" s="31"/>
      <c r="B20" s="31"/>
      <c r="C20" s="11" t="s">
        <v>97</v>
      </c>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2" t="s">
        <v>356</v>
      </c>
      <c r="AG20" s="11"/>
      <c r="AH20" s="11"/>
      <c r="AI20" s="11"/>
      <c r="AJ20" s="11"/>
      <c r="AK20" s="11"/>
      <c r="AL20" s="11"/>
      <c r="AM20" s="11"/>
      <c r="AN20" s="11"/>
      <c r="AO20" s="11"/>
      <c r="AP20" s="11"/>
      <c r="AQ20" s="11"/>
      <c r="AR20" s="11"/>
      <c r="AS20" s="11"/>
      <c r="AT20" s="11"/>
      <c r="AU20" s="11"/>
      <c r="AV20" s="12" t="s">
        <v>131</v>
      </c>
      <c r="AW20" s="12" t="s">
        <v>131</v>
      </c>
      <c r="AX20" s="12" t="s">
        <v>135</v>
      </c>
      <c r="AY20" s="8"/>
    </row>
    <row r="21" spans="1:51">
      <c r="A21" s="31"/>
      <c r="B21" s="30" t="s">
        <v>79</v>
      </c>
      <c r="C21" s="9">
        <v>2.8266243387530001E-2</v>
      </c>
      <c r="D21" s="9">
        <v>3.377551120195E-2</v>
      </c>
      <c r="E21" s="9">
        <v>2.537334531583E-2</v>
      </c>
      <c r="F21" s="9">
        <v>3.7711673784740003E-2</v>
      </c>
      <c r="G21" s="9">
        <v>1.719788915467E-2</v>
      </c>
      <c r="H21" s="9">
        <v>2.810345577731E-2</v>
      </c>
      <c r="I21" s="9">
        <v>4.1752304282969997E-3</v>
      </c>
      <c r="J21" s="9">
        <v>4.7512773298450002E-2</v>
      </c>
      <c r="K21" s="9">
        <v>4.4348421378360002E-2</v>
      </c>
      <c r="L21" s="9">
        <v>2.6598770633290001E-2</v>
      </c>
      <c r="M21" s="9">
        <v>2.4894855815229999E-2</v>
      </c>
      <c r="N21" s="9">
        <v>3.3155030894019999E-2</v>
      </c>
      <c r="O21" s="9">
        <v>3.7731607338039999E-2</v>
      </c>
      <c r="P21" s="9">
        <v>5.0428696833029994E-3</v>
      </c>
      <c r="Q21" s="9">
        <v>1.493373403865E-2</v>
      </c>
      <c r="R21" s="9">
        <v>1.304435819896E-2</v>
      </c>
      <c r="S21" s="9">
        <v>6.207821284422E-2</v>
      </c>
      <c r="T21" s="9">
        <v>5.6695534667940001E-2</v>
      </c>
      <c r="U21" s="9">
        <v>6.850223289725E-3</v>
      </c>
      <c r="V21" s="9">
        <v>3.4847631809109998E-2</v>
      </c>
      <c r="W21" s="9">
        <v>9.919869671283001E-3</v>
      </c>
      <c r="X21" s="9">
        <v>4.3384818633669997E-2</v>
      </c>
      <c r="Y21" s="9">
        <v>3.7566174945559999E-2</v>
      </c>
      <c r="Z21" s="9">
        <v>3.1794970921199997E-2</v>
      </c>
      <c r="AA21" s="9">
        <v>0</v>
      </c>
      <c r="AB21" s="9">
        <v>0</v>
      </c>
      <c r="AC21" s="9">
        <v>0</v>
      </c>
      <c r="AD21" s="9">
        <v>0</v>
      </c>
      <c r="AE21" s="9">
        <v>0</v>
      </c>
      <c r="AF21" s="9">
        <v>0</v>
      </c>
      <c r="AG21" s="9">
        <v>1</v>
      </c>
      <c r="AH21" s="9">
        <v>0</v>
      </c>
      <c r="AI21" s="9">
        <v>0</v>
      </c>
      <c r="AJ21" s="9">
        <v>0</v>
      </c>
      <c r="AK21" s="9">
        <v>0</v>
      </c>
      <c r="AL21" s="9">
        <v>2.128609253324E-2</v>
      </c>
      <c r="AM21" s="9">
        <v>2.151703207017E-2</v>
      </c>
      <c r="AN21" s="9">
        <v>1.174148031275E-2</v>
      </c>
      <c r="AO21" s="9">
        <v>4.6001913623199997E-2</v>
      </c>
      <c r="AP21" s="9">
        <v>0</v>
      </c>
      <c r="AQ21" s="9">
        <v>0.14416324383179999</v>
      </c>
      <c r="AR21" s="9">
        <v>0</v>
      </c>
      <c r="AS21" s="9">
        <v>1.083851911188E-2</v>
      </c>
      <c r="AT21" s="9">
        <v>3.3870760429780003E-2</v>
      </c>
      <c r="AU21" s="9">
        <v>5.5479714261049999E-3</v>
      </c>
      <c r="AV21" s="9">
        <v>6.7038968444759997E-2</v>
      </c>
      <c r="AW21" s="9">
        <v>6.8521678777720002E-2</v>
      </c>
      <c r="AX21" s="9">
        <v>3.185765804112E-2</v>
      </c>
      <c r="AY21" s="8"/>
    </row>
    <row r="22" spans="1:51">
      <c r="A22" s="31"/>
      <c r="B22" s="31"/>
      <c r="C22" s="10">
        <v>28</v>
      </c>
      <c r="D22" s="10">
        <v>6</v>
      </c>
      <c r="E22" s="10">
        <v>7</v>
      </c>
      <c r="F22" s="10">
        <v>10</v>
      </c>
      <c r="G22" s="10">
        <v>5</v>
      </c>
      <c r="H22" s="10">
        <v>3</v>
      </c>
      <c r="I22" s="10">
        <v>1</v>
      </c>
      <c r="J22" s="10">
        <v>6</v>
      </c>
      <c r="K22" s="10">
        <v>8</v>
      </c>
      <c r="L22" s="10">
        <v>10</v>
      </c>
      <c r="M22" s="10">
        <v>10</v>
      </c>
      <c r="N22" s="10">
        <v>18</v>
      </c>
      <c r="O22" s="10">
        <v>7</v>
      </c>
      <c r="P22" s="10">
        <v>1</v>
      </c>
      <c r="Q22" s="10">
        <v>3</v>
      </c>
      <c r="R22" s="10">
        <v>3</v>
      </c>
      <c r="S22" s="10">
        <v>6</v>
      </c>
      <c r="T22" s="10">
        <v>4</v>
      </c>
      <c r="U22" s="10">
        <v>2</v>
      </c>
      <c r="V22" s="10">
        <v>5</v>
      </c>
      <c r="W22" s="10">
        <v>6</v>
      </c>
      <c r="X22" s="10">
        <v>7</v>
      </c>
      <c r="Y22" s="10">
        <v>9</v>
      </c>
      <c r="Z22" s="10">
        <v>1</v>
      </c>
      <c r="AA22" s="10">
        <v>0</v>
      </c>
      <c r="AB22" s="10">
        <v>0</v>
      </c>
      <c r="AC22" s="10">
        <v>0</v>
      </c>
      <c r="AD22" s="10">
        <v>0</v>
      </c>
      <c r="AE22" s="10">
        <v>0</v>
      </c>
      <c r="AF22" s="10">
        <v>0</v>
      </c>
      <c r="AG22" s="10">
        <v>28</v>
      </c>
      <c r="AH22" s="10">
        <v>0</v>
      </c>
      <c r="AI22" s="10">
        <v>0</v>
      </c>
      <c r="AJ22" s="10">
        <v>0</v>
      </c>
      <c r="AK22" s="10">
        <v>0</v>
      </c>
      <c r="AL22" s="10">
        <v>10</v>
      </c>
      <c r="AM22" s="10">
        <v>1</v>
      </c>
      <c r="AN22" s="10">
        <v>5</v>
      </c>
      <c r="AO22" s="10">
        <v>10</v>
      </c>
      <c r="AP22" s="10">
        <v>0</v>
      </c>
      <c r="AQ22" s="10">
        <v>2</v>
      </c>
      <c r="AR22" s="10">
        <v>0</v>
      </c>
      <c r="AS22" s="10">
        <v>3</v>
      </c>
      <c r="AT22" s="10">
        <v>12</v>
      </c>
      <c r="AU22" s="10">
        <v>2</v>
      </c>
      <c r="AV22" s="10">
        <v>3</v>
      </c>
      <c r="AW22" s="10">
        <v>3</v>
      </c>
      <c r="AX22" s="10">
        <v>5</v>
      </c>
      <c r="AY22" s="8"/>
    </row>
    <row r="23" spans="1:51">
      <c r="A23" s="31"/>
      <c r="B23" s="31"/>
      <c r="C23" s="11" t="s">
        <v>97</v>
      </c>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2" t="s">
        <v>357</v>
      </c>
      <c r="AH23" s="11"/>
      <c r="AI23" s="11"/>
      <c r="AJ23" s="11"/>
      <c r="AK23" s="11"/>
      <c r="AL23" s="11"/>
      <c r="AM23" s="11"/>
      <c r="AN23" s="11"/>
      <c r="AO23" s="11"/>
      <c r="AP23" s="11"/>
      <c r="AQ23" s="12" t="s">
        <v>118</v>
      </c>
      <c r="AR23" s="11"/>
      <c r="AS23" s="11"/>
      <c r="AT23" s="11"/>
      <c r="AU23" s="11"/>
      <c r="AV23" s="12" t="s">
        <v>131</v>
      </c>
      <c r="AW23" s="12" t="s">
        <v>131</v>
      </c>
      <c r="AX23" s="11"/>
      <c r="AY23" s="8"/>
    </row>
    <row r="24" spans="1:51">
      <c r="A24" s="31"/>
      <c r="B24" s="30" t="s">
        <v>80</v>
      </c>
      <c r="C24" s="9">
        <v>5.6052487063429999E-3</v>
      </c>
      <c r="D24" s="9">
        <v>3.4500792440160001E-3</v>
      </c>
      <c r="E24" s="9">
        <v>1.481846323588E-2</v>
      </c>
      <c r="F24" s="9">
        <v>1.562957370203E-3</v>
      </c>
      <c r="G24" s="9">
        <v>1.590368450007E-3</v>
      </c>
      <c r="H24" s="9">
        <v>0</v>
      </c>
      <c r="I24" s="9">
        <v>0</v>
      </c>
      <c r="J24" s="9">
        <v>2.2415132335249999E-2</v>
      </c>
      <c r="K24" s="9">
        <v>6.1356964282280003E-3</v>
      </c>
      <c r="L24" s="9">
        <v>3.0925160043749999E-3</v>
      </c>
      <c r="M24" s="9">
        <v>9.3050934607070007E-3</v>
      </c>
      <c r="N24" s="9">
        <v>2.2707037727409999E-3</v>
      </c>
      <c r="O24" s="9">
        <v>0</v>
      </c>
      <c r="P24" s="9">
        <v>0</v>
      </c>
      <c r="Q24" s="9">
        <v>0</v>
      </c>
      <c r="R24" s="9">
        <v>2.5412118934330001E-3</v>
      </c>
      <c r="S24" s="9">
        <v>3.6868700176320001E-3</v>
      </c>
      <c r="T24" s="9">
        <v>0</v>
      </c>
      <c r="U24" s="9">
        <v>3.7683883835990001E-2</v>
      </c>
      <c r="V24" s="9">
        <v>1.756600552114E-3</v>
      </c>
      <c r="W24" s="9">
        <v>0</v>
      </c>
      <c r="X24" s="9">
        <v>0</v>
      </c>
      <c r="Y24" s="9">
        <v>5.7175852844630008E-3</v>
      </c>
      <c r="Z24" s="9">
        <v>5.4419991705530003E-2</v>
      </c>
      <c r="AA24" s="9">
        <v>0</v>
      </c>
      <c r="AB24" s="9">
        <v>0</v>
      </c>
      <c r="AC24" s="9">
        <v>0</v>
      </c>
      <c r="AD24" s="9">
        <v>0</v>
      </c>
      <c r="AE24" s="9">
        <v>0</v>
      </c>
      <c r="AF24" s="9">
        <v>0</v>
      </c>
      <c r="AG24" s="9">
        <v>0</v>
      </c>
      <c r="AH24" s="9">
        <v>1</v>
      </c>
      <c r="AI24" s="9">
        <v>0</v>
      </c>
      <c r="AJ24" s="9">
        <v>0</v>
      </c>
      <c r="AK24" s="9">
        <v>0</v>
      </c>
      <c r="AL24" s="9">
        <v>1.9421776010659999E-3</v>
      </c>
      <c r="AM24" s="9">
        <v>1.093993201012E-2</v>
      </c>
      <c r="AN24" s="9">
        <v>1.1982810514219999E-3</v>
      </c>
      <c r="AO24" s="9">
        <v>1.682681125995E-2</v>
      </c>
      <c r="AP24" s="9">
        <v>0</v>
      </c>
      <c r="AQ24" s="9">
        <v>0</v>
      </c>
      <c r="AR24" s="9">
        <v>0</v>
      </c>
      <c r="AS24" s="9">
        <v>2.2723092437940001E-2</v>
      </c>
      <c r="AT24" s="9">
        <v>3.2467099055280002E-3</v>
      </c>
      <c r="AU24" s="9">
        <v>0</v>
      </c>
      <c r="AV24" s="9">
        <v>0</v>
      </c>
      <c r="AW24" s="9">
        <v>9.6213491111529995E-3</v>
      </c>
      <c r="AX24" s="9">
        <v>0</v>
      </c>
      <c r="AY24" s="8"/>
    </row>
    <row r="25" spans="1:51">
      <c r="A25" s="31"/>
      <c r="B25" s="31"/>
      <c r="C25" s="10">
        <v>5</v>
      </c>
      <c r="D25" s="10">
        <v>1</v>
      </c>
      <c r="E25" s="10">
        <v>2</v>
      </c>
      <c r="F25" s="10">
        <v>1</v>
      </c>
      <c r="G25" s="10">
        <v>1</v>
      </c>
      <c r="H25" s="10">
        <v>0</v>
      </c>
      <c r="I25" s="10">
        <v>0</v>
      </c>
      <c r="J25" s="10">
        <v>1</v>
      </c>
      <c r="K25" s="10">
        <v>2</v>
      </c>
      <c r="L25" s="10">
        <v>2</v>
      </c>
      <c r="M25" s="10">
        <v>2</v>
      </c>
      <c r="N25" s="10">
        <v>3</v>
      </c>
      <c r="O25" s="10">
        <v>0</v>
      </c>
      <c r="P25" s="10">
        <v>0</v>
      </c>
      <c r="Q25" s="10">
        <v>0</v>
      </c>
      <c r="R25" s="10">
        <v>1</v>
      </c>
      <c r="S25" s="10">
        <v>1</v>
      </c>
      <c r="T25" s="10">
        <v>0</v>
      </c>
      <c r="U25" s="10">
        <v>3</v>
      </c>
      <c r="V25" s="10">
        <v>1</v>
      </c>
      <c r="W25" s="10">
        <v>0</v>
      </c>
      <c r="X25" s="10">
        <v>0</v>
      </c>
      <c r="Y25" s="10">
        <v>2</v>
      </c>
      <c r="Z25" s="10">
        <v>2</v>
      </c>
      <c r="AA25" s="10">
        <v>0</v>
      </c>
      <c r="AB25" s="10">
        <v>0</v>
      </c>
      <c r="AC25" s="10">
        <v>0</v>
      </c>
      <c r="AD25" s="10">
        <v>0</v>
      </c>
      <c r="AE25" s="10">
        <v>0</v>
      </c>
      <c r="AF25" s="10">
        <v>0</v>
      </c>
      <c r="AG25" s="10">
        <v>0</v>
      </c>
      <c r="AH25" s="10">
        <v>5</v>
      </c>
      <c r="AI25" s="10">
        <v>0</v>
      </c>
      <c r="AJ25" s="10">
        <v>0</v>
      </c>
      <c r="AK25" s="10">
        <v>0</v>
      </c>
      <c r="AL25" s="10">
        <v>1</v>
      </c>
      <c r="AM25" s="10">
        <v>1</v>
      </c>
      <c r="AN25" s="10">
        <v>1</v>
      </c>
      <c r="AO25" s="10">
        <v>2</v>
      </c>
      <c r="AP25" s="10">
        <v>0</v>
      </c>
      <c r="AQ25" s="10">
        <v>0</v>
      </c>
      <c r="AR25" s="10">
        <v>0</v>
      </c>
      <c r="AS25" s="10">
        <v>1</v>
      </c>
      <c r="AT25" s="10">
        <v>3</v>
      </c>
      <c r="AU25" s="10">
        <v>0</v>
      </c>
      <c r="AV25" s="10">
        <v>0</v>
      </c>
      <c r="AW25" s="10">
        <v>1</v>
      </c>
      <c r="AX25" s="10">
        <v>0</v>
      </c>
      <c r="AY25" s="8"/>
    </row>
    <row r="26" spans="1:51">
      <c r="A26" s="31"/>
      <c r="B26" s="31"/>
      <c r="C26" s="11" t="s">
        <v>97</v>
      </c>
      <c r="D26" s="11"/>
      <c r="E26" s="11"/>
      <c r="F26" s="11"/>
      <c r="G26" s="11"/>
      <c r="H26" s="11"/>
      <c r="I26" s="11"/>
      <c r="J26" s="11"/>
      <c r="K26" s="11"/>
      <c r="L26" s="11"/>
      <c r="M26" s="11"/>
      <c r="N26" s="11"/>
      <c r="O26" s="11"/>
      <c r="P26" s="11"/>
      <c r="Q26" s="11"/>
      <c r="R26" s="11"/>
      <c r="S26" s="11"/>
      <c r="T26" s="11"/>
      <c r="U26" s="11"/>
      <c r="V26" s="11"/>
      <c r="W26" s="11"/>
      <c r="X26" s="11"/>
      <c r="Y26" s="11"/>
      <c r="Z26" s="12" t="s">
        <v>119</v>
      </c>
      <c r="AA26" s="11"/>
      <c r="AB26" s="11"/>
      <c r="AC26" s="11"/>
      <c r="AD26" s="11"/>
      <c r="AE26" s="11"/>
      <c r="AF26" s="11"/>
      <c r="AG26" s="11"/>
      <c r="AH26" s="12" t="s">
        <v>358</v>
      </c>
      <c r="AI26" s="11"/>
      <c r="AJ26" s="11"/>
      <c r="AK26" s="11"/>
      <c r="AL26" s="11"/>
      <c r="AM26" s="11"/>
      <c r="AN26" s="11"/>
      <c r="AO26" s="11"/>
      <c r="AP26" s="11"/>
      <c r="AQ26" s="11"/>
      <c r="AR26" s="11"/>
      <c r="AS26" s="11"/>
      <c r="AT26" s="11"/>
      <c r="AU26" s="11"/>
      <c r="AV26" s="11"/>
      <c r="AW26" s="11"/>
      <c r="AX26" s="11"/>
      <c r="AY26" s="8"/>
    </row>
    <row r="27" spans="1:51">
      <c r="A27" s="31"/>
      <c r="B27" s="30" t="s">
        <v>81</v>
      </c>
      <c r="C27" s="9">
        <v>1.150272799115E-2</v>
      </c>
      <c r="D27" s="9">
        <v>6.8587837112609991E-3</v>
      </c>
      <c r="E27" s="9">
        <v>2.4696881142859999E-2</v>
      </c>
      <c r="F27" s="9">
        <v>9.1786778544919994E-3</v>
      </c>
      <c r="G27" s="9">
        <v>3.7289683138939998E-3</v>
      </c>
      <c r="H27" s="9">
        <v>0</v>
      </c>
      <c r="I27" s="9">
        <v>2.973764756306E-2</v>
      </c>
      <c r="J27" s="9">
        <v>7.1075063445550004E-3</v>
      </c>
      <c r="K27" s="9">
        <v>9.3534957596180003E-3</v>
      </c>
      <c r="L27" s="9">
        <v>9.0982584368509995E-3</v>
      </c>
      <c r="M27" s="9">
        <v>1.235007236356E-2</v>
      </c>
      <c r="N27" s="9">
        <v>1.1305593529020001E-2</v>
      </c>
      <c r="O27" s="9">
        <v>3.6279220704669999E-3</v>
      </c>
      <c r="P27" s="9">
        <v>0</v>
      </c>
      <c r="Q27" s="9">
        <v>0</v>
      </c>
      <c r="R27" s="9">
        <v>3.1089396719850001E-2</v>
      </c>
      <c r="S27" s="9">
        <v>9.977830388470001E-3</v>
      </c>
      <c r="T27" s="9">
        <v>2.8003650032960001E-2</v>
      </c>
      <c r="U27" s="9">
        <v>2.0713564688060002E-2</v>
      </c>
      <c r="V27" s="9">
        <v>3.8291584804139999E-3</v>
      </c>
      <c r="W27" s="9">
        <v>2.8455161419700002E-3</v>
      </c>
      <c r="X27" s="9">
        <v>1.405553975107E-2</v>
      </c>
      <c r="Y27" s="9">
        <v>2.9814972133040001E-2</v>
      </c>
      <c r="Z27" s="9">
        <v>9.6466923148710009E-3</v>
      </c>
      <c r="AA27" s="9">
        <v>7.1047122388620002E-2</v>
      </c>
      <c r="AB27" s="9">
        <v>0</v>
      </c>
      <c r="AC27" s="9">
        <v>0</v>
      </c>
      <c r="AD27" s="9">
        <v>0</v>
      </c>
      <c r="AE27" s="9">
        <v>0</v>
      </c>
      <c r="AF27" s="9">
        <v>0</v>
      </c>
      <c r="AG27" s="9">
        <v>0</v>
      </c>
      <c r="AH27" s="9">
        <v>0</v>
      </c>
      <c r="AI27" s="9">
        <v>1</v>
      </c>
      <c r="AJ27" s="9">
        <v>0</v>
      </c>
      <c r="AK27" s="9">
        <v>0</v>
      </c>
      <c r="AL27" s="9">
        <v>5.8406998401870002E-3</v>
      </c>
      <c r="AM27" s="9">
        <v>0</v>
      </c>
      <c r="AN27" s="9">
        <v>2.2273054780599998E-2</v>
      </c>
      <c r="AO27" s="9">
        <v>9.9706244713800001E-3</v>
      </c>
      <c r="AP27" s="9">
        <v>0</v>
      </c>
      <c r="AQ27" s="9">
        <v>2.435382513322E-2</v>
      </c>
      <c r="AR27" s="9">
        <v>0</v>
      </c>
      <c r="AS27" s="9">
        <v>9.2055541908670005E-3</v>
      </c>
      <c r="AT27" s="9">
        <v>1.6621262852899998E-2</v>
      </c>
      <c r="AU27" s="9">
        <v>1.9879367034979999E-3</v>
      </c>
      <c r="AV27" s="9">
        <v>2.3024935265230001E-2</v>
      </c>
      <c r="AW27" s="9">
        <v>1.91273150257E-2</v>
      </c>
      <c r="AX27" s="9">
        <v>6.3894979949289986E-3</v>
      </c>
      <c r="AY27" s="8"/>
    </row>
    <row r="28" spans="1:51">
      <c r="A28" s="31"/>
      <c r="B28" s="31"/>
      <c r="C28" s="10">
        <v>14</v>
      </c>
      <c r="D28" s="10">
        <v>2</v>
      </c>
      <c r="E28" s="10">
        <v>7</v>
      </c>
      <c r="F28" s="10">
        <v>4</v>
      </c>
      <c r="G28" s="10">
        <v>1</v>
      </c>
      <c r="H28" s="10">
        <v>0</v>
      </c>
      <c r="I28" s="10">
        <v>6</v>
      </c>
      <c r="J28" s="10">
        <v>1</v>
      </c>
      <c r="K28" s="10">
        <v>3</v>
      </c>
      <c r="L28" s="10">
        <v>3</v>
      </c>
      <c r="M28" s="10">
        <v>6</v>
      </c>
      <c r="N28" s="10">
        <v>8</v>
      </c>
      <c r="O28" s="10">
        <v>1</v>
      </c>
      <c r="P28" s="10">
        <v>0</v>
      </c>
      <c r="Q28" s="10">
        <v>0</v>
      </c>
      <c r="R28" s="10">
        <v>5</v>
      </c>
      <c r="S28" s="10">
        <v>2</v>
      </c>
      <c r="T28" s="10">
        <v>1</v>
      </c>
      <c r="U28" s="10">
        <v>4</v>
      </c>
      <c r="V28" s="10">
        <v>1</v>
      </c>
      <c r="W28" s="10">
        <v>1</v>
      </c>
      <c r="X28" s="10">
        <v>3</v>
      </c>
      <c r="Y28" s="10">
        <v>7</v>
      </c>
      <c r="Z28" s="10">
        <v>1</v>
      </c>
      <c r="AA28" s="10">
        <v>1</v>
      </c>
      <c r="AB28" s="10">
        <v>0</v>
      </c>
      <c r="AC28" s="10">
        <v>0</v>
      </c>
      <c r="AD28" s="10">
        <v>0</v>
      </c>
      <c r="AE28" s="10">
        <v>0</v>
      </c>
      <c r="AF28" s="10">
        <v>0</v>
      </c>
      <c r="AG28" s="10">
        <v>0</v>
      </c>
      <c r="AH28" s="10">
        <v>0</v>
      </c>
      <c r="AI28" s="10">
        <v>14</v>
      </c>
      <c r="AJ28" s="10">
        <v>0</v>
      </c>
      <c r="AK28" s="10">
        <v>0</v>
      </c>
      <c r="AL28" s="10">
        <v>3</v>
      </c>
      <c r="AM28" s="10">
        <v>0</v>
      </c>
      <c r="AN28" s="10">
        <v>8</v>
      </c>
      <c r="AO28" s="10">
        <v>2</v>
      </c>
      <c r="AP28" s="10">
        <v>0</v>
      </c>
      <c r="AQ28" s="10">
        <v>1</v>
      </c>
      <c r="AR28" s="10">
        <v>0</v>
      </c>
      <c r="AS28" s="10">
        <v>1</v>
      </c>
      <c r="AT28" s="10">
        <v>7</v>
      </c>
      <c r="AU28" s="10">
        <v>1</v>
      </c>
      <c r="AV28" s="10">
        <v>2</v>
      </c>
      <c r="AW28" s="10">
        <v>2</v>
      </c>
      <c r="AX28" s="10">
        <v>1</v>
      </c>
      <c r="AY28" s="8"/>
    </row>
    <row r="29" spans="1:51">
      <c r="A29" s="31"/>
      <c r="B29" s="31"/>
      <c r="C29" s="11" t="s">
        <v>97</v>
      </c>
      <c r="D29" s="11"/>
      <c r="E29" s="11"/>
      <c r="F29" s="11"/>
      <c r="G29" s="11"/>
      <c r="H29" s="11"/>
      <c r="I29" s="11"/>
      <c r="J29" s="11"/>
      <c r="K29" s="11"/>
      <c r="L29" s="11"/>
      <c r="M29" s="11"/>
      <c r="N29" s="11"/>
      <c r="O29" s="11"/>
      <c r="P29" s="11"/>
      <c r="Q29" s="11"/>
      <c r="R29" s="11"/>
      <c r="S29" s="11"/>
      <c r="T29" s="11"/>
      <c r="U29" s="11"/>
      <c r="V29" s="11"/>
      <c r="W29" s="11"/>
      <c r="X29" s="11"/>
      <c r="Y29" s="11"/>
      <c r="Z29" s="11"/>
      <c r="AA29" s="12" t="s">
        <v>106</v>
      </c>
      <c r="AB29" s="11"/>
      <c r="AC29" s="11"/>
      <c r="AD29" s="11"/>
      <c r="AE29" s="11"/>
      <c r="AF29" s="11"/>
      <c r="AG29" s="11"/>
      <c r="AH29" s="11"/>
      <c r="AI29" s="12" t="s">
        <v>359</v>
      </c>
      <c r="AJ29" s="11"/>
      <c r="AK29" s="11"/>
      <c r="AL29" s="11"/>
      <c r="AM29" s="11"/>
      <c r="AN29" s="11"/>
      <c r="AO29" s="11"/>
      <c r="AP29" s="11"/>
      <c r="AQ29" s="11"/>
      <c r="AR29" s="11"/>
      <c r="AS29" s="11"/>
      <c r="AT29" s="11"/>
      <c r="AU29" s="11"/>
      <c r="AV29" s="11"/>
      <c r="AW29" s="11"/>
      <c r="AX29" s="11"/>
      <c r="AY29" s="8"/>
    </row>
    <row r="30" spans="1:51">
      <c r="A30" s="31"/>
      <c r="B30" s="30" t="s">
        <v>82</v>
      </c>
      <c r="C30" s="9">
        <v>5.1143924779350003E-3</v>
      </c>
      <c r="D30" s="9">
        <v>2.895140274207E-3</v>
      </c>
      <c r="E30" s="9">
        <v>0</v>
      </c>
      <c r="F30" s="9">
        <v>1.913574781025E-3</v>
      </c>
      <c r="G30" s="9">
        <v>1.5728663233830001E-2</v>
      </c>
      <c r="H30" s="9">
        <v>0</v>
      </c>
      <c r="I30" s="9">
        <v>0</v>
      </c>
      <c r="J30" s="9">
        <v>2.8760299458660001E-3</v>
      </c>
      <c r="K30" s="9">
        <v>3.6451423087419999E-3</v>
      </c>
      <c r="L30" s="9">
        <v>1.555466053854E-2</v>
      </c>
      <c r="M30" s="9">
        <v>1.6973340224999999E-3</v>
      </c>
      <c r="N30" s="9">
        <v>8.7646237600999995E-3</v>
      </c>
      <c r="O30" s="9">
        <v>0</v>
      </c>
      <c r="P30" s="9">
        <v>3.6765112133410001E-2</v>
      </c>
      <c r="Q30" s="9">
        <v>0</v>
      </c>
      <c r="R30" s="9">
        <v>2.014256945606E-3</v>
      </c>
      <c r="S30" s="9">
        <v>0</v>
      </c>
      <c r="T30" s="9">
        <v>0</v>
      </c>
      <c r="U30" s="9">
        <v>6.4165707145869997E-3</v>
      </c>
      <c r="V30" s="9">
        <v>0</v>
      </c>
      <c r="W30" s="9">
        <v>1.326165792195E-2</v>
      </c>
      <c r="X30" s="9">
        <v>1.685109124154E-3</v>
      </c>
      <c r="Y30" s="9">
        <v>1.7868751848399999E-3</v>
      </c>
      <c r="Z30" s="9">
        <v>6.2993016440380002E-3</v>
      </c>
      <c r="AA30" s="9">
        <v>0</v>
      </c>
      <c r="AB30" s="9">
        <v>0</v>
      </c>
      <c r="AC30" s="9">
        <v>0</v>
      </c>
      <c r="AD30" s="9">
        <v>0</v>
      </c>
      <c r="AE30" s="9">
        <v>0</v>
      </c>
      <c r="AF30" s="9">
        <v>0</v>
      </c>
      <c r="AG30" s="9">
        <v>0</v>
      </c>
      <c r="AH30" s="9">
        <v>0</v>
      </c>
      <c r="AI30" s="9">
        <v>0</v>
      </c>
      <c r="AJ30" s="9">
        <v>1</v>
      </c>
      <c r="AK30" s="9">
        <v>0</v>
      </c>
      <c r="AL30" s="9">
        <v>1.116723206425E-2</v>
      </c>
      <c r="AM30" s="9">
        <v>0</v>
      </c>
      <c r="AN30" s="9">
        <v>1.282334191786E-3</v>
      </c>
      <c r="AO30" s="9">
        <v>1.2609894176329999E-3</v>
      </c>
      <c r="AP30" s="9">
        <v>0</v>
      </c>
      <c r="AQ30" s="9">
        <v>0</v>
      </c>
      <c r="AR30" s="9">
        <v>0</v>
      </c>
      <c r="AS30" s="9">
        <v>0</v>
      </c>
      <c r="AT30" s="9">
        <v>1.1631129925899999E-2</v>
      </c>
      <c r="AU30" s="9">
        <v>2.226983280277E-3</v>
      </c>
      <c r="AV30" s="9">
        <v>0</v>
      </c>
      <c r="AW30" s="9">
        <v>8.0737726103600003E-3</v>
      </c>
      <c r="AX30" s="9">
        <v>0</v>
      </c>
      <c r="AY30" s="8"/>
    </row>
    <row r="31" spans="1:51">
      <c r="A31" s="31"/>
      <c r="B31" s="31"/>
      <c r="C31" s="10">
        <v>4</v>
      </c>
      <c r="D31" s="10">
        <v>2</v>
      </c>
      <c r="E31" s="10">
        <v>0</v>
      </c>
      <c r="F31" s="10">
        <v>1</v>
      </c>
      <c r="G31" s="10">
        <v>1</v>
      </c>
      <c r="H31" s="10">
        <v>0</v>
      </c>
      <c r="I31" s="10">
        <v>0</v>
      </c>
      <c r="J31" s="10">
        <v>1</v>
      </c>
      <c r="K31" s="10">
        <v>2</v>
      </c>
      <c r="L31" s="10">
        <v>1</v>
      </c>
      <c r="M31" s="10">
        <v>2</v>
      </c>
      <c r="N31" s="10">
        <v>2</v>
      </c>
      <c r="O31" s="10">
        <v>0</v>
      </c>
      <c r="P31" s="10">
        <v>1</v>
      </c>
      <c r="Q31" s="10">
        <v>0</v>
      </c>
      <c r="R31" s="10">
        <v>1</v>
      </c>
      <c r="S31" s="10">
        <v>0</v>
      </c>
      <c r="T31" s="10">
        <v>0</v>
      </c>
      <c r="U31" s="10">
        <v>2</v>
      </c>
      <c r="V31" s="10">
        <v>0</v>
      </c>
      <c r="W31" s="10">
        <v>1</v>
      </c>
      <c r="X31" s="10">
        <v>1</v>
      </c>
      <c r="Y31" s="10">
        <v>1</v>
      </c>
      <c r="Z31" s="10">
        <v>1</v>
      </c>
      <c r="AA31" s="10">
        <v>0</v>
      </c>
      <c r="AB31" s="10">
        <v>0</v>
      </c>
      <c r="AC31" s="10">
        <v>0</v>
      </c>
      <c r="AD31" s="10">
        <v>0</v>
      </c>
      <c r="AE31" s="10">
        <v>0</v>
      </c>
      <c r="AF31" s="10">
        <v>0</v>
      </c>
      <c r="AG31" s="10">
        <v>0</v>
      </c>
      <c r="AH31" s="10">
        <v>0</v>
      </c>
      <c r="AI31" s="10">
        <v>0</v>
      </c>
      <c r="AJ31" s="10">
        <v>4</v>
      </c>
      <c r="AK31" s="10">
        <v>0</v>
      </c>
      <c r="AL31" s="10">
        <v>2</v>
      </c>
      <c r="AM31" s="10">
        <v>0</v>
      </c>
      <c r="AN31" s="10">
        <v>1</v>
      </c>
      <c r="AO31" s="10">
        <v>1</v>
      </c>
      <c r="AP31" s="10">
        <v>0</v>
      </c>
      <c r="AQ31" s="10">
        <v>0</v>
      </c>
      <c r="AR31" s="10">
        <v>0</v>
      </c>
      <c r="AS31" s="10">
        <v>0</v>
      </c>
      <c r="AT31" s="10">
        <v>1</v>
      </c>
      <c r="AU31" s="10">
        <v>1</v>
      </c>
      <c r="AV31" s="10">
        <v>0</v>
      </c>
      <c r="AW31" s="10">
        <v>2</v>
      </c>
      <c r="AX31" s="10">
        <v>0</v>
      </c>
      <c r="AY31" s="8"/>
    </row>
    <row r="32" spans="1:51" ht="22.5" customHeight="1">
      <c r="A32" s="31"/>
      <c r="B32" s="31"/>
      <c r="C32" s="11" t="s">
        <v>97</v>
      </c>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2" t="s">
        <v>360</v>
      </c>
      <c r="AK32" s="11"/>
      <c r="AL32" s="11"/>
      <c r="AM32" s="11"/>
      <c r="AN32" s="11"/>
      <c r="AO32" s="11"/>
      <c r="AP32" s="11"/>
      <c r="AQ32" s="11"/>
      <c r="AR32" s="11"/>
      <c r="AS32" s="11"/>
      <c r="AT32" s="11"/>
      <c r="AU32" s="11"/>
      <c r="AV32" s="11"/>
      <c r="AW32" s="11"/>
      <c r="AX32" s="11"/>
      <c r="AY32" s="8"/>
    </row>
    <row r="33" spans="1:51">
      <c r="A33" s="31"/>
      <c r="B33" s="30" t="s">
        <v>83</v>
      </c>
      <c r="C33" s="9">
        <v>0.26894767459570001</v>
      </c>
      <c r="D33" s="9">
        <v>0.24440249237680001</v>
      </c>
      <c r="E33" s="9">
        <v>0.38558104388530001</v>
      </c>
      <c r="F33" s="9">
        <v>0.16261485988759999</v>
      </c>
      <c r="G33" s="9">
        <v>0.26992621342989997</v>
      </c>
      <c r="H33" s="9">
        <v>0.3340087416425</v>
      </c>
      <c r="I33" s="9">
        <v>0.33177118126600003</v>
      </c>
      <c r="J33" s="9">
        <v>0.18496923822219999</v>
      </c>
      <c r="K33" s="9">
        <v>0.23451692111030001</v>
      </c>
      <c r="L33" s="9">
        <v>0.1824911999746</v>
      </c>
      <c r="M33" s="9">
        <v>0.26745880624540003</v>
      </c>
      <c r="N33" s="9">
        <v>0.24201221675340001</v>
      </c>
      <c r="O33" s="9">
        <v>6.0240676632679999E-2</v>
      </c>
      <c r="P33" s="9">
        <v>0.1387302243804</v>
      </c>
      <c r="Q33" s="9">
        <v>0.13042859842669999</v>
      </c>
      <c r="R33" s="9">
        <v>0.42698044658060003</v>
      </c>
      <c r="S33" s="9">
        <v>0.46653810096249998</v>
      </c>
      <c r="T33" s="9">
        <v>0.46022868654690002</v>
      </c>
      <c r="U33" s="9">
        <v>0.45227504192969997</v>
      </c>
      <c r="V33" s="9">
        <v>9.1144478786729988E-2</v>
      </c>
      <c r="W33" s="9">
        <v>0.1162271048701</v>
      </c>
      <c r="X33" s="9">
        <v>0.35694373321849998</v>
      </c>
      <c r="Y33" s="9">
        <v>0.402303501974</v>
      </c>
      <c r="Z33" s="9">
        <v>0.64941060513490001</v>
      </c>
      <c r="AA33" s="9">
        <v>0.54745567308419996</v>
      </c>
      <c r="AB33" s="9">
        <v>0</v>
      </c>
      <c r="AC33" s="9">
        <v>0</v>
      </c>
      <c r="AD33" s="9">
        <v>0</v>
      </c>
      <c r="AE33" s="9">
        <v>0</v>
      </c>
      <c r="AF33" s="9">
        <v>0</v>
      </c>
      <c r="AG33" s="9">
        <v>0</v>
      </c>
      <c r="AH33" s="9">
        <v>0</v>
      </c>
      <c r="AI33" s="9">
        <v>0</v>
      </c>
      <c r="AJ33" s="9">
        <v>0</v>
      </c>
      <c r="AK33" s="9">
        <v>1</v>
      </c>
      <c r="AL33" s="9">
        <v>0.2444125048404</v>
      </c>
      <c r="AM33" s="9">
        <v>0.43351417553819999</v>
      </c>
      <c r="AN33" s="9">
        <v>0.1974305110175</v>
      </c>
      <c r="AO33" s="9">
        <v>0.29573134574530002</v>
      </c>
      <c r="AP33" s="9">
        <v>0.63590128681910008</v>
      </c>
      <c r="AQ33" s="9">
        <v>0.35003188745120001</v>
      </c>
      <c r="AR33" s="9">
        <v>0.47811204131799989</v>
      </c>
      <c r="AS33" s="9">
        <v>0.30039867830419997</v>
      </c>
      <c r="AT33" s="9">
        <v>0.34980993567320001</v>
      </c>
      <c r="AU33" s="9">
        <v>0.13319407866300001</v>
      </c>
      <c r="AV33" s="9">
        <v>0.31996300481950002</v>
      </c>
      <c r="AW33" s="9">
        <v>0.23636938594580001</v>
      </c>
      <c r="AX33" s="9">
        <v>0.177211530442</v>
      </c>
      <c r="AY33" s="8"/>
    </row>
    <row r="34" spans="1:51">
      <c r="A34" s="31"/>
      <c r="B34" s="31"/>
      <c r="C34" s="10">
        <v>288</v>
      </c>
      <c r="D34" s="10">
        <v>60</v>
      </c>
      <c r="E34" s="10">
        <v>105</v>
      </c>
      <c r="F34" s="10">
        <v>50</v>
      </c>
      <c r="G34" s="10">
        <v>73</v>
      </c>
      <c r="H34" s="10">
        <v>34</v>
      </c>
      <c r="I34" s="10">
        <v>55</v>
      </c>
      <c r="J34" s="10">
        <v>29</v>
      </c>
      <c r="K34" s="10">
        <v>67</v>
      </c>
      <c r="L34" s="10">
        <v>67</v>
      </c>
      <c r="M34" s="10">
        <v>115</v>
      </c>
      <c r="N34" s="10">
        <v>148</v>
      </c>
      <c r="O34" s="10">
        <v>19</v>
      </c>
      <c r="P34" s="10">
        <v>14</v>
      </c>
      <c r="Q34" s="10">
        <v>23</v>
      </c>
      <c r="R34" s="10">
        <v>65</v>
      </c>
      <c r="S34" s="10">
        <v>61</v>
      </c>
      <c r="T34" s="10">
        <v>21</v>
      </c>
      <c r="U34" s="10">
        <v>57</v>
      </c>
      <c r="V34" s="10">
        <v>25</v>
      </c>
      <c r="W34" s="10">
        <v>40</v>
      </c>
      <c r="X34" s="10">
        <v>65</v>
      </c>
      <c r="Y34" s="10">
        <v>87</v>
      </c>
      <c r="Z34" s="10">
        <v>47</v>
      </c>
      <c r="AA34" s="10">
        <v>5</v>
      </c>
      <c r="AB34" s="10">
        <v>0</v>
      </c>
      <c r="AC34" s="10">
        <v>0</v>
      </c>
      <c r="AD34" s="10">
        <v>0</v>
      </c>
      <c r="AE34" s="10">
        <v>0</v>
      </c>
      <c r="AF34" s="10">
        <v>0</v>
      </c>
      <c r="AG34" s="10">
        <v>0</v>
      </c>
      <c r="AH34" s="10">
        <v>0</v>
      </c>
      <c r="AI34" s="10">
        <v>0</v>
      </c>
      <c r="AJ34" s="10">
        <v>0</v>
      </c>
      <c r="AK34" s="10">
        <v>288</v>
      </c>
      <c r="AL34" s="10">
        <v>103</v>
      </c>
      <c r="AM34" s="10">
        <v>18</v>
      </c>
      <c r="AN34" s="10">
        <v>64</v>
      </c>
      <c r="AO34" s="10">
        <v>71</v>
      </c>
      <c r="AP34" s="10">
        <v>1</v>
      </c>
      <c r="AQ34" s="10">
        <v>9</v>
      </c>
      <c r="AR34" s="10">
        <v>8</v>
      </c>
      <c r="AS34" s="10">
        <v>55</v>
      </c>
      <c r="AT34" s="10">
        <v>127</v>
      </c>
      <c r="AU34" s="10">
        <v>31</v>
      </c>
      <c r="AV34" s="10">
        <v>22</v>
      </c>
      <c r="AW34" s="10">
        <v>23</v>
      </c>
      <c r="AX34" s="10">
        <v>22</v>
      </c>
      <c r="AY34" s="8"/>
    </row>
    <row r="35" spans="1:51">
      <c r="A35" s="31"/>
      <c r="B35" s="31"/>
      <c r="C35" s="11" t="s">
        <v>97</v>
      </c>
      <c r="D35" s="11"/>
      <c r="E35" s="12" t="s">
        <v>169</v>
      </c>
      <c r="F35" s="11"/>
      <c r="G35" s="11"/>
      <c r="H35" s="11"/>
      <c r="I35" s="12" t="s">
        <v>103</v>
      </c>
      <c r="J35" s="11"/>
      <c r="K35" s="11"/>
      <c r="L35" s="11"/>
      <c r="M35" s="11"/>
      <c r="N35" s="11"/>
      <c r="O35" s="11"/>
      <c r="P35" s="11"/>
      <c r="Q35" s="11"/>
      <c r="R35" s="12" t="s">
        <v>109</v>
      </c>
      <c r="S35" s="12" t="s">
        <v>109</v>
      </c>
      <c r="T35" s="12" t="s">
        <v>168</v>
      </c>
      <c r="U35" s="12" t="s">
        <v>109</v>
      </c>
      <c r="V35" s="11"/>
      <c r="W35" s="11"/>
      <c r="X35" s="12" t="s">
        <v>110</v>
      </c>
      <c r="Y35" s="12" t="s">
        <v>110</v>
      </c>
      <c r="Z35" s="12" t="s">
        <v>165</v>
      </c>
      <c r="AA35" s="12" t="s">
        <v>153</v>
      </c>
      <c r="AB35" s="11"/>
      <c r="AC35" s="11"/>
      <c r="AD35" s="11"/>
      <c r="AE35" s="11"/>
      <c r="AF35" s="11"/>
      <c r="AG35" s="11"/>
      <c r="AH35" s="11"/>
      <c r="AI35" s="11"/>
      <c r="AJ35" s="11"/>
      <c r="AK35" s="12" t="s">
        <v>361</v>
      </c>
      <c r="AL35" s="11"/>
      <c r="AM35" s="11"/>
      <c r="AN35" s="11"/>
      <c r="AO35" s="11"/>
      <c r="AP35" s="11"/>
      <c r="AQ35" s="11"/>
      <c r="AR35" s="11"/>
      <c r="AS35" s="12" t="s">
        <v>131</v>
      </c>
      <c r="AT35" s="12" t="s">
        <v>135</v>
      </c>
      <c r="AU35" s="11"/>
      <c r="AV35" s="11"/>
      <c r="AW35" s="11"/>
      <c r="AX35" s="11"/>
      <c r="AY35" s="8"/>
    </row>
    <row r="36" spans="1:51">
      <c r="A36" s="31"/>
      <c r="B36" s="40" t="s">
        <v>30</v>
      </c>
      <c r="C36" s="9">
        <v>1</v>
      </c>
      <c r="D36" s="9">
        <v>1</v>
      </c>
      <c r="E36" s="9">
        <v>1</v>
      </c>
      <c r="F36" s="9">
        <v>1</v>
      </c>
      <c r="G36" s="9">
        <v>1</v>
      </c>
      <c r="H36" s="9">
        <v>1</v>
      </c>
      <c r="I36" s="9">
        <v>1</v>
      </c>
      <c r="J36" s="9">
        <v>1</v>
      </c>
      <c r="K36" s="9">
        <v>1</v>
      </c>
      <c r="L36" s="9">
        <v>1</v>
      </c>
      <c r="M36" s="9">
        <v>1</v>
      </c>
      <c r="N36" s="9">
        <v>1</v>
      </c>
      <c r="O36" s="9">
        <v>1</v>
      </c>
      <c r="P36" s="9">
        <v>1</v>
      </c>
      <c r="Q36" s="9">
        <v>1</v>
      </c>
      <c r="R36" s="9">
        <v>1</v>
      </c>
      <c r="S36" s="9">
        <v>1</v>
      </c>
      <c r="T36" s="9">
        <v>1</v>
      </c>
      <c r="U36" s="9">
        <v>1</v>
      </c>
      <c r="V36" s="9">
        <v>1</v>
      </c>
      <c r="W36" s="9">
        <v>1</v>
      </c>
      <c r="X36" s="9">
        <v>1</v>
      </c>
      <c r="Y36" s="9">
        <v>1</v>
      </c>
      <c r="Z36" s="9">
        <v>1</v>
      </c>
      <c r="AA36" s="9">
        <v>1</v>
      </c>
      <c r="AB36" s="9">
        <v>1</v>
      </c>
      <c r="AC36" s="9">
        <v>1</v>
      </c>
      <c r="AD36" s="9">
        <v>1</v>
      </c>
      <c r="AE36" s="9">
        <v>1</v>
      </c>
      <c r="AF36" s="9">
        <v>1</v>
      </c>
      <c r="AG36" s="9">
        <v>1</v>
      </c>
      <c r="AH36" s="9">
        <v>1</v>
      </c>
      <c r="AI36" s="9">
        <v>1</v>
      </c>
      <c r="AJ36" s="9">
        <v>1</v>
      </c>
      <c r="AK36" s="9">
        <v>1</v>
      </c>
      <c r="AL36" s="9">
        <v>1</v>
      </c>
      <c r="AM36" s="9">
        <v>1</v>
      </c>
      <c r="AN36" s="9">
        <v>1</v>
      </c>
      <c r="AO36" s="9">
        <v>1</v>
      </c>
      <c r="AP36" s="9">
        <v>1</v>
      </c>
      <c r="AQ36" s="9">
        <v>1</v>
      </c>
      <c r="AR36" s="9">
        <v>1</v>
      </c>
      <c r="AS36" s="9">
        <v>1</v>
      </c>
      <c r="AT36" s="9">
        <v>1</v>
      </c>
      <c r="AU36" s="9">
        <v>1</v>
      </c>
      <c r="AV36" s="9">
        <v>1</v>
      </c>
      <c r="AW36" s="9">
        <v>1</v>
      </c>
      <c r="AX36" s="9">
        <v>1</v>
      </c>
      <c r="AY36" s="8"/>
    </row>
    <row r="37" spans="1:51">
      <c r="A37" s="31"/>
      <c r="B37" s="31"/>
      <c r="C37" s="10">
        <v>1053</v>
      </c>
      <c r="D37" s="10">
        <v>236</v>
      </c>
      <c r="E37" s="10">
        <v>288</v>
      </c>
      <c r="F37" s="10">
        <v>262</v>
      </c>
      <c r="G37" s="10">
        <v>267</v>
      </c>
      <c r="H37" s="10">
        <v>99</v>
      </c>
      <c r="I37" s="10">
        <v>175</v>
      </c>
      <c r="J37" s="10">
        <v>160</v>
      </c>
      <c r="K37" s="10">
        <v>246</v>
      </c>
      <c r="L37" s="10">
        <v>324</v>
      </c>
      <c r="M37" s="10">
        <v>401</v>
      </c>
      <c r="N37" s="10">
        <v>620</v>
      </c>
      <c r="O37" s="10">
        <v>255</v>
      </c>
      <c r="P37" s="10">
        <v>104</v>
      </c>
      <c r="Q37" s="10">
        <v>147</v>
      </c>
      <c r="R37" s="10">
        <v>159</v>
      </c>
      <c r="S37" s="10">
        <v>128</v>
      </c>
      <c r="T37" s="10">
        <v>47</v>
      </c>
      <c r="U37" s="10">
        <v>128</v>
      </c>
      <c r="V37" s="10">
        <v>244</v>
      </c>
      <c r="W37" s="10">
        <v>308</v>
      </c>
      <c r="X37" s="10">
        <v>193</v>
      </c>
      <c r="Y37" s="10">
        <v>201</v>
      </c>
      <c r="Z37" s="10">
        <v>77</v>
      </c>
      <c r="AA37" s="10">
        <v>11</v>
      </c>
      <c r="AB37" s="10">
        <v>463</v>
      </c>
      <c r="AC37" s="10">
        <v>103</v>
      </c>
      <c r="AD37" s="10">
        <v>16</v>
      </c>
      <c r="AE37" s="10">
        <v>44</v>
      </c>
      <c r="AF37" s="10">
        <v>88</v>
      </c>
      <c r="AG37" s="10">
        <v>28</v>
      </c>
      <c r="AH37" s="10">
        <v>5</v>
      </c>
      <c r="AI37" s="10">
        <v>14</v>
      </c>
      <c r="AJ37" s="10">
        <v>4</v>
      </c>
      <c r="AK37" s="10">
        <v>288</v>
      </c>
      <c r="AL37" s="10">
        <v>402</v>
      </c>
      <c r="AM37" s="10">
        <v>43</v>
      </c>
      <c r="AN37" s="10">
        <v>306</v>
      </c>
      <c r="AO37" s="10">
        <v>245</v>
      </c>
      <c r="AP37" s="10">
        <v>2</v>
      </c>
      <c r="AQ37" s="10">
        <v>32</v>
      </c>
      <c r="AR37" s="10">
        <v>20</v>
      </c>
      <c r="AS37" s="10">
        <v>199</v>
      </c>
      <c r="AT37" s="10">
        <v>372</v>
      </c>
      <c r="AU37" s="10">
        <v>213</v>
      </c>
      <c r="AV37" s="10">
        <v>71</v>
      </c>
      <c r="AW37" s="10">
        <v>86</v>
      </c>
      <c r="AX37" s="10">
        <v>92</v>
      </c>
      <c r="AY37" s="8"/>
    </row>
    <row r="38" spans="1:51">
      <c r="A38" s="31"/>
      <c r="B38" s="41"/>
      <c r="C38" s="11" t="s">
        <v>97</v>
      </c>
      <c r="D38" s="11" t="s">
        <v>97</v>
      </c>
      <c r="E38" s="11" t="s">
        <v>97</v>
      </c>
      <c r="F38" s="11" t="s">
        <v>97</v>
      </c>
      <c r="G38" s="11" t="s">
        <v>97</v>
      </c>
      <c r="H38" s="11" t="s">
        <v>97</v>
      </c>
      <c r="I38" s="11" t="s">
        <v>97</v>
      </c>
      <c r="J38" s="11" t="s">
        <v>97</v>
      </c>
      <c r="K38" s="11" t="s">
        <v>97</v>
      </c>
      <c r="L38" s="11" t="s">
        <v>97</v>
      </c>
      <c r="M38" s="11" t="s">
        <v>97</v>
      </c>
      <c r="N38" s="11" t="s">
        <v>97</v>
      </c>
      <c r="O38" s="11" t="s">
        <v>97</v>
      </c>
      <c r="P38" s="11" t="s">
        <v>97</v>
      </c>
      <c r="Q38" s="11" t="s">
        <v>97</v>
      </c>
      <c r="R38" s="11" t="s">
        <v>97</v>
      </c>
      <c r="S38" s="11" t="s">
        <v>97</v>
      </c>
      <c r="T38" s="11" t="s">
        <v>97</v>
      </c>
      <c r="U38" s="11" t="s">
        <v>97</v>
      </c>
      <c r="V38" s="11" t="s">
        <v>97</v>
      </c>
      <c r="W38" s="11" t="s">
        <v>97</v>
      </c>
      <c r="X38" s="11" t="s">
        <v>97</v>
      </c>
      <c r="Y38" s="11" t="s">
        <v>97</v>
      </c>
      <c r="Z38" s="11" t="s">
        <v>97</v>
      </c>
      <c r="AA38" s="11" t="s">
        <v>97</v>
      </c>
      <c r="AB38" s="11" t="s">
        <v>97</v>
      </c>
      <c r="AC38" s="11" t="s">
        <v>97</v>
      </c>
      <c r="AD38" s="11" t="s">
        <v>97</v>
      </c>
      <c r="AE38" s="11" t="s">
        <v>97</v>
      </c>
      <c r="AF38" s="11" t="s">
        <v>97</v>
      </c>
      <c r="AG38" s="11" t="s">
        <v>97</v>
      </c>
      <c r="AH38" s="11" t="s">
        <v>97</v>
      </c>
      <c r="AI38" s="11" t="s">
        <v>97</v>
      </c>
      <c r="AJ38" s="11" t="s">
        <v>97</v>
      </c>
      <c r="AK38" s="11" t="s">
        <v>97</v>
      </c>
      <c r="AL38" s="11" t="s">
        <v>97</v>
      </c>
      <c r="AM38" s="11" t="s">
        <v>97</v>
      </c>
      <c r="AN38" s="11" t="s">
        <v>97</v>
      </c>
      <c r="AO38" s="11" t="s">
        <v>97</v>
      </c>
      <c r="AP38" s="11" t="s">
        <v>97</v>
      </c>
      <c r="AQ38" s="11" t="s">
        <v>97</v>
      </c>
      <c r="AR38" s="11" t="s">
        <v>97</v>
      </c>
      <c r="AS38" s="11" t="s">
        <v>97</v>
      </c>
      <c r="AT38" s="11" t="s">
        <v>97</v>
      </c>
      <c r="AU38" s="11" t="s">
        <v>97</v>
      </c>
      <c r="AV38" s="11" t="s">
        <v>97</v>
      </c>
      <c r="AW38" s="11" t="s">
        <v>97</v>
      </c>
      <c r="AX38" s="11" t="s">
        <v>97</v>
      </c>
      <c r="AY38" s="8"/>
    </row>
    <row r="39" spans="1:51" s="17" customFormat="1" ht="15" customHeight="1" thickBot="1">
      <c r="A39" s="33" t="s">
        <v>113</v>
      </c>
      <c r="B39" s="34"/>
      <c r="C39" s="24">
        <v>3.0189751898199799</v>
      </c>
      <c r="D39" s="24">
        <v>6.378756909717108</v>
      </c>
      <c r="E39" s="24">
        <v>5.7741529060792471</v>
      </c>
      <c r="F39" s="24">
        <v>6.0539334582037272</v>
      </c>
      <c r="G39" s="24">
        <v>5.9969707988524803</v>
      </c>
      <c r="H39" s="24">
        <v>9.8490488379644887</v>
      </c>
      <c r="I39" s="24">
        <v>7.4076739882203197</v>
      </c>
      <c r="J39" s="24">
        <v>7.7471696345025407</v>
      </c>
      <c r="K39" s="24">
        <v>6.2477414929465978</v>
      </c>
      <c r="L39" s="24">
        <v>5.4438582273087261</v>
      </c>
      <c r="M39" s="24">
        <v>4.8932338983646204</v>
      </c>
      <c r="N39" s="24">
        <v>3.934962545768212</v>
      </c>
      <c r="O39" s="24">
        <v>6.1364784311213523</v>
      </c>
      <c r="P39" s="24">
        <v>9.6093606831756677</v>
      </c>
      <c r="Q39" s="24">
        <v>8.0825103908366742</v>
      </c>
      <c r="R39" s="24">
        <v>7.7714962086271404</v>
      </c>
      <c r="S39" s="24">
        <v>8.6616913677371095</v>
      </c>
      <c r="T39" s="24">
        <v>14.294549978506531</v>
      </c>
      <c r="U39" s="24">
        <v>8.6616913677371095</v>
      </c>
      <c r="V39" s="24">
        <v>6.2732989174137446</v>
      </c>
      <c r="W39" s="24">
        <v>5.5834967805825508</v>
      </c>
      <c r="X39" s="24">
        <v>7.0537428741494219</v>
      </c>
      <c r="Y39" s="24">
        <v>6.9119261939427803</v>
      </c>
      <c r="Z39" s="24">
        <v>11.167853563147579</v>
      </c>
      <c r="AA39" s="24">
        <v>29.548013274685111</v>
      </c>
      <c r="AB39" s="24">
        <v>4.5537448017299882</v>
      </c>
      <c r="AC39" s="24">
        <v>9.6558986084942156</v>
      </c>
      <c r="AD39" s="24">
        <v>24.499877499612079</v>
      </c>
      <c r="AE39" s="24">
        <v>14.77384412118392</v>
      </c>
      <c r="AF39" s="24">
        <v>10.446532138611969</v>
      </c>
      <c r="AG39" s="24">
        <v>18.520092494258339</v>
      </c>
      <c r="AH39" s="24" t="s">
        <v>114</v>
      </c>
      <c r="AI39" s="24">
        <v>26.191488210155281</v>
      </c>
      <c r="AJ39" s="24" t="s">
        <v>114</v>
      </c>
      <c r="AK39" s="24">
        <v>5.7741529060792471</v>
      </c>
      <c r="AL39" s="24">
        <v>4.8871423674565291</v>
      </c>
      <c r="AM39" s="24">
        <v>14.944650662952659</v>
      </c>
      <c r="AN39" s="24">
        <v>5.6017175194630084</v>
      </c>
      <c r="AO39" s="24">
        <v>6.2604810887355651</v>
      </c>
      <c r="AP39" s="24" t="s">
        <v>114</v>
      </c>
      <c r="AQ39" s="24">
        <v>17.323937122159371</v>
      </c>
      <c r="AR39" s="24">
        <v>21.91332739368012</v>
      </c>
      <c r="AS39" s="24">
        <v>6.9465772892809596</v>
      </c>
      <c r="AT39" s="24">
        <v>5.0804349067398906</v>
      </c>
      <c r="AU39" s="24">
        <v>6.7143748232048459</v>
      </c>
      <c r="AV39" s="24">
        <v>11.63018886954686</v>
      </c>
      <c r="AW39" s="24">
        <v>10.56731235382858</v>
      </c>
      <c r="AX39" s="25">
        <v>10.21689636196532</v>
      </c>
      <c r="AY39" s="8"/>
    </row>
    <row r="40" spans="1:51" ht="15.75" customHeight="1" thickTop="1">
      <c r="A40" s="13" t="s">
        <v>362</v>
      </c>
      <c r="B40" s="1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row>
    <row r="41" spans="1:51">
      <c r="A41" s="16" t="s">
        <v>115</v>
      </c>
    </row>
  </sheetData>
  <mergeCells count="24">
    <mergeCell ref="AR3:AX3"/>
    <mergeCell ref="V3:AA3"/>
    <mergeCell ref="AB3:AK3"/>
    <mergeCell ref="AV2:AX2"/>
    <mergeCell ref="A2:C2"/>
    <mergeCell ref="A3:B5"/>
    <mergeCell ref="D3:G3"/>
    <mergeCell ref="H3:L3"/>
    <mergeCell ref="M3:N3"/>
    <mergeCell ref="O3:U3"/>
    <mergeCell ref="AL3:AQ3"/>
    <mergeCell ref="B36:B38"/>
    <mergeCell ref="A6:A38"/>
    <mergeCell ref="A39:B39"/>
    <mergeCell ref="B21:B23"/>
    <mergeCell ref="B24:B26"/>
    <mergeCell ref="B27:B29"/>
    <mergeCell ref="B30:B32"/>
    <mergeCell ref="B33:B35"/>
    <mergeCell ref="B6:B8"/>
    <mergeCell ref="B9:B11"/>
    <mergeCell ref="B12:B14"/>
    <mergeCell ref="B15:B17"/>
    <mergeCell ref="B18:B20"/>
  </mergeCells>
  <hyperlinks>
    <hyperlink ref="A1" location="'TOC'!A1:A1" display="Back to TOC" xr:uid="{00000000-0004-0000-5D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Y29"/>
  <sheetViews>
    <sheetView workbookViewId="0">
      <pane xSplit="2" topLeftCell="C1" activePane="topRight" state="frozen"/>
      <selection pane="topRight"/>
    </sheetView>
  </sheetViews>
  <sheetFormatPr baseColWidth="10" defaultColWidth="8.83203125" defaultRowHeight="15"/>
  <cols>
    <col min="1" max="1" width="50" style="19" customWidth="1"/>
    <col min="2" max="2" width="25" style="19"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7" t="s">
        <v>192</v>
      </c>
      <c r="B2" s="31"/>
      <c r="C2" s="31"/>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6" t="s">
        <v>29</v>
      </c>
      <c r="AW2" s="31"/>
      <c r="AX2" s="31"/>
      <c r="AY2" s="8"/>
    </row>
    <row r="3" spans="1:51" ht="37" customHeight="1">
      <c r="A3" s="38"/>
      <c r="B3" s="31"/>
      <c r="C3" s="20" t="s">
        <v>30</v>
      </c>
      <c r="D3" s="35" t="s">
        <v>31</v>
      </c>
      <c r="E3" s="31"/>
      <c r="F3" s="31"/>
      <c r="G3" s="31"/>
      <c r="H3" s="35" t="s">
        <v>32</v>
      </c>
      <c r="I3" s="31"/>
      <c r="J3" s="31"/>
      <c r="K3" s="31"/>
      <c r="L3" s="31"/>
      <c r="M3" s="35" t="s">
        <v>33</v>
      </c>
      <c r="N3" s="31"/>
      <c r="O3" s="35" t="s">
        <v>34</v>
      </c>
      <c r="P3" s="31"/>
      <c r="Q3" s="31"/>
      <c r="R3" s="31"/>
      <c r="S3" s="31"/>
      <c r="T3" s="31"/>
      <c r="U3" s="31"/>
      <c r="V3" s="35" t="s">
        <v>35</v>
      </c>
      <c r="W3" s="31"/>
      <c r="X3" s="31"/>
      <c r="Y3" s="31"/>
      <c r="Z3" s="31"/>
      <c r="AA3" s="31"/>
      <c r="AB3" s="35" t="s">
        <v>36</v>
      </c>
      <c r="AC3" s="31"/>
      <c r="AD3" s="31"/>
      <c r="AE3" s="31"/>
      <c r="AF3" s="31"/>
      <c r="AG3" s="31"/>
      <c r="AH3" s="31"/>
      <c r="AI3" s="31"/>
      <c r="AJ3" s="31"/>
      <c r="AK3" s="31"/>
      <c r="AL3" s="35" t="s">
        <v>37</v>
      </c>
      <c r="AM3" s="31"/>
      <c r="AN3" s="31"/>
      <c r="AO3" s="31"/>
      <c r="AP3" s="31"/>
      <c r="AQ3" s="31"/>
      <c r="AR3" s="35" t="s">
        <v>38</v>
      </c>
      <c r="AS3" s="31"/>
      <c r="AT3" s="31"/>
      <c r="AU3" s="31"/>
      <c r="AV3" s="31"/>
      <c r="AW3" s="31"/>
      <c r="AX3" s="31"/>
      <c r="AY3" s="8"/>
    </row>
    <row r="4" spans="1:51" ht="16" customHeight="1">
      <c r="A4" s="31"/>
      <c r="B4" s="31"/>
      <c r="C4" s="21" t="s">
        <v>39</v>
      </c>
      <c r="D4" s="21" t="s">
        <v>39</v>
      </c>
      <c r="E4" s="21" t="s">
        <v>40</v>
      </c>
      <c r="F4" s="21" t="s">
        <v>41</v>
      </c>
      <c r="G4" s="21" t="s">
        <v>42</v>
      </c>
      <c r="H4" s="21" t="s">
        <v>39</v>
      </c>
      <c r="I4" s="21" t="s">
        <v>40</v>
      </c>
      <c r="J4" s="21" t="s">
        <v>41</v>
      </c>
      <c r="K4" s="21" t="s">
        <v>42</v>
      </c>
      <c r="L4" s="21" t="s">
        <v>43</v>
      </c>
      <c r="M4" s="21" t="s">
        <v>39</v>
      </c>
      <c r="N4" s="21" t="s">
        <v>40</v>
      </c>
      <c r="O4" s="21" t="s">
        <v>39</v>
      </c>
      <c r="P4" s="21" t="s">
        <v>40</v>
      </c>
      <c r="Q4" s="21" t="s">
        <v>41</v>
      </c>
      <c r="R4" s="21" t="s">
        <v>42</v>
      </c>
      <c r="S4" s="21" t="s">
        <v>43</v>
      </c>
      <c r="T4" s="21" t="s">
        <v>44</v>
      </c>
      <c r="U4" s="21" t="s">
        <v>45</v>
      </c>
      <c r="V4" s="21" t="s">
        <v>39</v>
      </c>
      <c r="W4" s="21" t="s">
        <v>40</v>
      </c>
      <c r="X4" s="21" t="s">
        <v>41</v>
      </c>
      <c r="Y4" s="21" t="s">
        <v>42</v>
      </c>
      <c r="Z4" s="21" t="s">
        <v>43</v>
      </c>
      <c r="AA4" s="21" t="s">
        <v>44</v>
      </c>
      <c r="AB4" s="21" t="s">
        <v>39</v>
      </c>
      <c r="AC4" s="21" t="s">
        <v>40</v>
      </c>
      <c r="AD4" s="21" t="s">
        <v>41</v>
      </c>
      <c r="AE4" s="21" t="s">
        <v>42</v>
      </c>
      <c r="AF4" s="21" t="s">
        <v>43</v>
      </c>
      <c r="AG4" s="21" t="s">
        <v>44</v>
      </c>
      <c r="AH4" s="21" t="s">
        <v>45</v>
      </c>
      <c r="AI4" s="21" t="s">
        <v>46</v>
      </c>
      <c r="AJ4" s="21" t="s">
        <v>47</v>
      </c>
      <c r="AK4" s="21" t="s">
        <v>48</v>
      </c>
      <c r="AL4" s="21" t="s">
        <v>39</v>
      </c>
      <c r="AM4" s="21" t="s">
        <v>40</v>
      </c>
      <c r="AN4" s="21" t="s">
        <v>41</v>
      </c>
      <c r="AO4" s="21" t="s">
        <v>42</v>
      </c>
      <c r="AP4" s="21" t="s">
        <v>43</v>
      </c>
      <c r="AQ4" s="21" t="s">
        <v>44</v>
      </c>
      <c r="AR4" s="21" t="s">
        <v>39</v>
      </c>
      <c r="AS4" s="21" t="s">
        <v>40</v>
      </c>
      <c r="AT4" s="21" t="s">
        <v>41</v>
      </c>
      <c r="AU4" s="21" t="s">
        <v>42</v>
      </c>
      <c r="AV4" s="21" t="s">
        <v>43</v>
      </c>
      <c r="AW4" s="21" t="s">
        <v>44</v>
      </c>
      <c r="AX4" s="21" t="s">
        <v>45</v>
      </c>
      <c r="AY4" s="8"/>
    </row>
    <row r="5" spans="1:51" ht="34.5" customHeight="1">
      <c r="A5" s="31"/>
      <c r="B5" s="31"/>
      <c r="C5" s="20" t="s">
        <v>49</v>
      </c>
      <c r="D5" s="20" t="s">
        <v>50</v>
      </c>
      <c r="E5" s="20" t="s">
        <v>51</v>
      </c>
      <c r="F5" s="20" t="s">
        <v>52</v>
      </c>
      <c r="G5" s="20" t="s">
        <v>53</v>
      </c>
      <c r="H5" s="20" t="s">
        <v>54</v>
      </c>
      <c r="I5" s="20" t="s">
        <v>55</v>
      </c>
      <c r="J5" s="20" t="s">
        <v>56</v>
      </c>
      <c r="K5" s="20" t="s">
        <v>57</v>
      </c>
      <c r="L5" s="20" t="s">
        <v>58</v>
      </c>
      <c r="M5" s="20" t="s">
        <v>59</v>
      </c>
      <c r="N5" s="20" t="s">
        <v>60</v>
      </c>
      <c r="O5" s="20" t="s">
        <v>61</v>
      </c>
      <c r="P5" s="20" t="s">
        <v>62</v>
      </c>
      <c r="Q5" s="20" t="s">
        <v>63</v>
      </c>
      <c r="R5" s="20" t="s">
        <v>64</v>
      </c>
      <c r="S5" s="20" t="s">
        <v>65</v>
      </c>
      <c r="T5" s="20" t="s">
        <v>66</v>
      </c>
      <c r="U5" s="20" t="s">
        <v>67</v>
      </c>
      <c r="V5" s="20" t="s">
        <v>68</v>
      </c>
      <c r="W5" s="20" t="s">
        <v>69</v>
      </c>
      <c r="X5" s="20" t="s">
        <v>70</v>
      </c>
      <c r="Y5" s="20" t="s">
        <v>71</v>
      </c>
      <c r="Z5" s="20" t="s">
        <v>72</v>
      </c>
      <c r="AA5" s="20" t="s">
        <v>73</v>
      </c>
      <c r="AB5" s="20" t="s">
        <v>74</v>
      </c>
      <c r="AC5" s="20" t="s">
        <v>75</v>
      </c>
      <c r="AD5" s="20" t="s">
        <v>76</v>
      </c>
      <c r="AE5" s="20" t="s">
        <v>77</v>
      </c>
      <c r="AF5" s="20" t="s">
        <v>78</v>
      </c>
      <c r="AG5" s="20" t="s">
        <v>79</v>
      </c>
      <c r="AH5" s="20" t="s">
        <v>80</v>
      </c>
      <c r="AI5" s="20" t="s">
        <v>81</v>
      </c>
      <c r="AJ5" s="20" t="s">
        <v>82</v>
      </c>
      <c r="AK5" s="20" t="s">
        <v>83</v>
      </c>
      <c r="AL5" s="20" t="s">
        <v>84</v>
      </c>
      <c r="AM5" s="20" t="s">
        <v>85</v>
      </c>
      <c r="AN5" s="20" t="s">
        <v>86</v>
      </c>
      <c r="AO5" s="20" t="s">
        <v>87</v>
      </c>
      <c r="AP5" s="20" t="s">
        <v>88</v>
      </c>
      <c r="AQ5" s="20" t="s">
        <v>89</v>
      </c>
      <c r="AR5" s="20" t="s">
        <v>90</v>
      </c>
      <c r="AS5" s="20" t="s">
        <v>91</v>
      </c>
      <c r="AT5" s="20" t="s">
        <v>92</v>
      </c>
      <c r="AU5" s="20" t="s">
        <v>93</v>
      </c>
      <c r="AV5" s="20" t="s">
        <v>94</v>
      </c>
      <c r="AW5" s="20" t="s">
        <v>95</v>
      </c>
      <c r="AX5" s="20" t="s">
        <v>96</v>
      </c>
      <c r="AY5" s="8"/>
    </row>
    <row r="6" spans="1:51">
      <c r="A6" s="32" t="s">
        <v>193</v>
      </c>
      <c r="B6" s="30" t="s">
        <v>121</v>
      </c>
      <c r="C6" s="9">
        <v>0.69868301133120003</v>
      </c>
      <c r="D6" s="9">
        <v>0.71451425004819991</v>
      </c>
      <c r="E6" s="9">
        <v>0.67039592523460001</v>
      </c>
      <c r="F6" s="9">
        <v>0.74631510369530007</v>
      </c>
      <c r="G6" s="9">
        <v>0.66663086564840002</v>
      </c>
      <c r="H6" s="9">
        <v>0.74483789825640001</v>
      </c>
      <c r="I6" s="9">
        <v>0.7188293572758</v>
      </c>
      <c r="J6" s="9">
        <v>0.66648263381560002</v>
      </c>
      <c r="K6" s="9">
        <v>0.67803581732880003</v>
      </c>
      <c r="L6" s="9">
        <v>0.69913260427129997</v>
      </c>
      <c r="M6" s="9">
        <v>0.71168442365710005</v>
      </c>
      <c r="N6" s="9">
        <v>0.69954207274970004</v>
      </c>
      <c r="O6" s="9">
        <v>0.77779441382409997</v>
      </c>
      <c r="P6" s="9">
        <v>0.80482000021629996</v>
      </c>
      <c r="Q6" s="9">
        <v>0.76891005958829994</v>
      </c>
      <c r="R6" s="9">
        <v>0.64390297132040009</v>
      </c>
      <c r="S6" s="9">
        <v>0.62685390120420004</v>
      </c>
      <c r="T6" s="9">
        <v>0.60041587271099994</v>
      </c>
      <c r="U6" s="9">
        <v>0.55311325664949995</v>
      </c>
      <c r="V6" s="9">
        <v>0.7243285991142</v>
      </c>
      <c r="W6" s="9">
        <v>0.80220964297319997</v>
      </c>
      <c r="X6" s="9">
        <v>0.68342813661150004</v>
      </c>
      <c r="Y6" s="9">
        <v>0.64311811020990006</v>
      </c>
      <c r="Z6" s="9">
        <v>0.41477587179379999</v>
      </c>
      <c r="AA6" s="9">
        <v>0.862440445715</v>
      </c>
      <c r="AB6" s="9">
        <v>0.84544445504870003</v>
      </c>
      <c r="AC6" s="9">
        <v>0.63005691854470003</v>
      </c>
      <c r="AD6" s="9">
        <v>0.89355413178809995</v>
      </c>
      <c r="AE6" s="9">
        <v>0.68120507292940002</v>
      </c>
      <c r="AF6" s="9">
        <v>0.63746964297840003</v>
      </c>
      <c r="AG6" s="9">
        <v>0.56359708315520007</v>
      </c>
      <c r="AH6" s="9">
        <v>0.12902962451450001</v>
      </c>
      <c r="AI6" s="9">
        <v>0.61810218238019998</v>
      </c>
      <c r="AJ6" s="9">
        <v>0.1535937593476</v>
      </c>
      <c r="AK6" s="9">
        <v>0.55050530001679998</v>
      </c>
      <c r="AL6" s="9">
        <v>0.67751728806049993</v>
      </c>
      <c r="AM6" s="9">
        <v>0.77066083404630004</v>
      </c>
      <c r="AN6" s="9">
        <v>0.74201115866219991</v>
      </c>
      <c r="AO6" s="9">
        <v>0.70021598295599996</v>
      </c>
      <c r="AP6" s="9">
        <v>0.36409871318089998</v>
      </c>
      <c r="AQ6" s="9">
        <v>0.63418312701040003</v>
      </c>
      <c r="AR6" s="9">
        <v>0.73829360195589999</v>
      </c>
      <c r="AS6" s="9">
        <v>0.77579626858619999</v>
      </c>
      <c r="AT6" s="9">
        <v>0.65210491795909997</v>
      </c>
      <c r="AU6" s="9">
        <v>0.76007922995480004</v>
      </c>
      <c r="AV6" s="9">
        <v>0.62710941918950003</v>
      </c>
      <c r="AW6" s="9">
        <v>0.64972247073099998</v>
      </c>
      <c r="AX6" s="9">
        <v>0.6808732674354</v>
      </c>
      <c r="AY6" s="8"/>
    </row>
    <row r="7" spans="1:51">
      <c r="A7" s="31"/>
      <c r="B7" s="31"/>
      <c r="C7" s="10">
        <v>742</v>
      </c>
      <c r="D7" s="10">
        <v>167</v>
      </c>
      <c r="E7" s="10">
        <v>196</v>
      </c>
      <c r="F7" s="10">
        <v>194</v>
      </c>
      <c r="G7" s="10">
        <v>185</v>
      </c>
      <c r="H7" s="10">
        <v>63</v>
      </c>
      <c r="I7" s="10">
        <v>120</v>
      </c>
      <c r="J7" s="10">
        <v>116</v>
      </c>
      <c r="K7" s="10">
        <v>168</v>
      </c>
      <c r="L7" s="10">
        <v>220</v>
      </c>
      <c r="M7" s="10">
        <v>285</v>
      </c>
      <c r="N7" s="10">
        <v>418</v>
      </c>
      <c r="O7" s="10">
        <v>199</v>
      </c>
      <c r="P7" s="10">
        <v>86</v>
      </c>
      <c r="Q7" s="10">
        <v>109</v>
      </c>
      <c r="R7" s="10">
        <v>101</v>
      </c>
      <c r="S7" s="10">
        <v>77</v>
      </c>
      <c r="T7" s="10">
        <v>30</v>
      </c>
      <c r="U7" s="10">
        <v>59</v>
      </c>
      <c r="V7" s="10">
        <v>173</v>
      </c>
      <c r="W7" s="10">
        <v>250</v>
      </c>
      <c r="X7" s="10">
        <v>134</v>
      </c>
      <c r="Y7" s="10">
        <v>114</v>
      </c>
      <c r="Z7" s="10">
        <v>30</v>
      </c>
      <c r="AA7" s="10">
        <v>9</v>
      </c>
      <c r="AB7" s="10">
        <v>379</v>
      </c>
      <c r="AC7" s="10">
        <v>64</v>
      </c>
      <c r="AD7" s="10">
        <v>13</v>
      </c>
      <c r="AE7" s="10">
        <v>26</v>
      </c>
      <c r="AF7" s="10">
        <v>54</v>
      </c>
      <c r="AG7" s="10">
        <v>19</v>
      </c>
      <c r="AH7" s="10">
        <v>2</v>
      </c>
      <c r="AI7" s="10">
        <v>8</v>
      </c>
      <c r="AJ7" s="10">
        <v>2</v>
      </c>
      <c r="AK7" s="10">
        <v>149</v>
      </c>
      <c r="AL7" s="10">
        <v>278</v>
      </c>
      <c r="AM7" s="10">
        <v>32</v>
      </c>
      <c r="AN7" s="10">
        <v>218</v>
      </c>
      <c r="AO7" s="10">
        <v>159</v>
      </c>
      <c r="AP7" s="10">
        <v>1</v>
      </c>
      <c r="AQ7" s="10">
        <v>19</v>
      </c>
      <c r="AR7" s="10">
        <v>12</v>
      </c>
      <c r="AS7" s="10">
        <v>156</v>
      </c>
      <c r="AT7" s="10">
        <v>249</v>
      </c>
      <c r="AU7" s="10">
        <v>164</v>
      </c>
      <c r="AV7" s="10">
        <v>45</v>
      </c>
      <c r="AW7" s="10">
        <v>55</v>
      </c>
      <c r="AX7" s="10">
        <v>61</v>
      </c>
      <c r="AY7" s="8"/>
    </row>
    <row r="8" spans="1:51">
      <c r="A8" s="31"/>
      <c r="B8" s="31"/>
      <c r="C8" s="11" t="s">
        <v>97</v>
      </c>
      <c r="D8" s="11"/>
      <c r="E8" s="11"/>
      <c r="F8" s="11"/>
      <c r="G8" s="11"/>
      <c r="H8" s="11"/>
      <c r="I8" s="11"/>
      <c r="J8" s="11"/>
      <c r="K8" s="11"/>
      <c r="L8" s="11"/>
      <c r="M8" s="11"/>
      <c r="N8" s="11"/>
      <c r="O8" s="12" t="s">
        <v>141</v>
      </c>
      <c r="P8" s="11"/>
      <c r="Q8" s="11"/>
      <c r="R8" s="11"/>
      <c r="S8" s="11"/>
      <c r="T8" s="11"/>
      <c r="U8" s="11"/>
      <c r="V8" s="12" t="s">
        <v>103</v>
      </c>
      <c r="W8" s="12" t="s">
        <v>145</v>
      </c>
      <c r="X8" s="12" t="s">
        <v>103</v>
      </c>
      <c r="Y8" s="11"/>
      <c r="Z8" s="11"/>
      <c r="AA8" s="11"/>
      <c r="AB8" s="12" t="s">
        <v>194</v>
      </c>
      <c r="AC8" s="11"/>
      <c r="AD8" s="12" t="s">
        <v>141</v>
      </c>
      <c r="AE8" s="11"/>
      <c r="AF8" s="11"/>
      <c r="AG8" s="11"/>
      <c r="AH8" s="11"/>
      <c r="AI8" s="11"/>
      <c r="AJ8" s="11"/>
      <c r="AK8" s="11"/>
      <c r="AL8" s="11"/>
      <c r="AM8" s="11"/>
      <c r="AN8" s="11"/>
      <c r="AO8" s="11"/>
      <c r="AP8" s="11"/>
      <c r="AQ8" s="11"/>
      <c r="AR8" s="11"/>
      <c r="AS8" s="11"/>
      <c r="AT8" s="11"/>
      <c r="AU8" s="11"/>
      <c r="AV8" s="11"/>
      <c r="AW8" s="11"/>
      <c r="AX8" s="11"/>
      <c r="AY8" s="8"/>
    </row>
    <row r="9" spans="1:51">
      <c r="A9" s="31"/>
      <c r="B9" s="30" t="s">
        <v>181</v>
      </c>
      <c r="C9" s="9">
        <v>0.24384959777570001</v>
      </c>
      <c r="D9" s="9">
        <v>0.29434497178649999</v>
      </c>
      <c r="E9" s="9">
        <v>0.21218318672559999</v>
      </c>
      <c r="F9" s="9">
        <v>0.2783817686517</v>
      </c>
      <c r="G9" s="9">
        <v>0.19818657450710001</v>
      </c>
      <c r="H9" s="9">
        <v>0.17966683981930001</v>
      </c>
      <c r="I9" s="9">
        <v>0.25173483265930002</v>
      </c>
      <c r="J9" s="9">
        <v>0.2622252435752</v>
      </c>
      <c r="K9" s="9">
        <v>0.2499144550413</v>
      </c>
      <c r="L9" s="9">
        <v>0.26201433271449998</v>
      </c>
      <c r="M9" s="9">
        <v>0.27253154063610002</v>
      </c>
      <c r="N9" s="9">
        <v>0.21959101014480001</v>
      </c>
      <c r="O9" s="9">
        <v>0.37735443778409999</v>
      </c>
      <c r="P9" s="9">
        <v>0.32448768829930003</v>
      </c>
      <c r="Q9" s="9">
        <v>0.34609477945689998</v>
      </c>
      <c r="R9" s="9">
        <v>0.1375087657953</v>
      </c>
      <c r="S9" s="9">
        <v>0.12255367253130001</v>
      </c>
      <c r="T9" s="9">
        <v>0.2127103416833</v>
      </c>
      <c r="U9" s="9">
        <v>0.1249945843484</v>
      </c>
      <c r="V9" s="9">
        <v>0.26167613811660001</v>
      </c>
      <c r="W9" s="9">
        <v>0.39152240245559999</v>
      </c>
      <c r="X9" s="9">
        <v>0.1667647740571</v>
      </c>
      <c r="Y9" s="9">
        <v>0.1542052927791</v>
      </c>
      <c r="Z9" s="9">
        <v>1.8736910257669999E-2</v>
      </c>
      <c r="AA9" s="9">
        <v>0.12998356713430001</v>
      </c>
      <c r="AB9" s="9">
        <v>0.37398326137860011</v>
      </c>
      <c r="AC9" s="9">
        <v>0.2414013113214</v>
      </c>
      <c r="AD9" s="9">
        <v>0.31200199961789998</v>
      </c>
      <c r="AE9" s="9">
        <v>0.14474163034900001</v>
      </c>
      <c r="AF9" s="9">
        <v>0.2016145032551</v>
      </c>
      <c r="AG9" s="9">
        <v>6.9071473557379998E-2</v>
      </c>
      <c r="AH9" s="9">
        <v>0</v>
      </c>
      <c r="AI9" s="9">
        <v>0.1565162245924</v>
      </c>
      <c r="AJ9" s="9">
        <v>0</v>
      </c>
      <c r="AK9" s="9">
        <v>8.6565447108559998E-2</v>
      </c>
      <c r="AL9" s="9">
        <v>0.26329797477639999</v>
      </c>
      <c r="AM9" s="9">
        <v>0.1439533062219</v>
      </c>
      <c r="AN9" s="9">
        <v>0.24572876569989999</v>
      </c>
      <c r="AO9" s="9">
        <v>0.2432861286437</v>
      </c>
      <c r="AP9" s="9">
        <v>0.36409871318089998</v>
      </c>
      <c r="AQ9" s="9">
        <v>8.1112108801090002E-2</v>
      </c>
      <c r="AR9" s="9">
        <v>0.2398048821264</v>
      </c>
      <c r="AS9" s="9">
        <v>0.30747210712590001</v>
      </c>
      <c r="AT9" s="9">
        <v>0.2026171124526</v>
      </c>
      <c r="AU9" s="9">
        <v>0.27337495185670002</v>
      </c>
      <c r="AV9" s="9">
        <v>0.19682457475539999</v>
      </c>
      <c r="AW9" s="9">
        <v>0.23733825414439999</v>
      </c>
      <c r="AX9" s="9">
        <v>0.25678854156570002</v>
      </c>
      <c r="AY9" s="8"/>
    </row>
    <row r="10" spans="1:51">
      <c r="A10" s="31"/>
      <c r="B10" s="31"/>
      <c r="C10" s="10">
        <v>277</v>
      </c>
      <c r="D10" s="10">
        <v>69</v>
      </c>
      <c r="E10" s="10">
        <v>72</v>
      </c>
      <c r="F10" s="10">
        <v>72</v>
      </c>
      <c r="G10" s="10">
        <v>64</v>
      </c>
      <c r="H10" s="10">
        <v>18</v>
      </c>
      <c r="I10" s="10">
        <v>43</v>
      </c>
      <c r="J10" s="10">
        <v>46</v>
      </c>
      <c r="K10" s="10">
        <v>58</v>
      </c>
      <c r="L10" s="10">
        <v>91</v>
      </c>
      <c r="M10" s="10">
        <v>117</v>
      </c>
      <c r="N10" s="10">
        <v>146</v>
      </c>
      <c r="O10" s="10">
        <v>98</v>
      </c>
      <c r="P10" s="10">
        <v>46</v>
      </c>
      <c r="Q10" s="10">
        <v>49</v>
      </c>
      <c r="R10" s="10">
        <v>25</v>
      </c>
      <c r="S10" s="10">
        <v>12</v>
      </c>
      <c r="T10" s="10">
        <v>7</v>
      </c>
      <c r="U10" s="10">
        <v>12</v>
      </c>
      <c r="V10" s="10">
        <v>70</v>
      </c>
      <c r="W10" s="10">
        <v>132</v>
      </c>
      <c r="X10" s="10">
        <v>32</v>
      </c>
      <c r="Y10" s="10">
        <v>25</v>
      </c>
      <c r="Z10" s="10">
        <v>2</v>
      </c>
      <c r="AA10" s="10">
        <v>2</v>
      </c>
      <c r="AB10" s="10">
        <v>180</v>
      </c>
      <c r="AC10" s="10">
        <v>23</v>
      </c>
      <c r="AD10" s="10">
        <v>4</v>
      </c>
      <c r="AE10" s="10">
        <v>7</v>
      </c>
      <c r="AF10" s="10">
        <v>16</v>
      </c>
      <c r="AG10" s="10">
        <v>4</v>
      </c>
      <c r="AH10" s="10">
        <v>0</v>
      </c>
      <c r="AI10" s="10">
        <v>2</v>
      </c>
      <c r="AJ10" s="10">
        <v>0</v>
      </c>
      <c r="AK10" s="10">
        <v>30</v>
      </c>
      <c r="AL10" s="10">
        <v>115</v>
      </c>
      <c r="AM10" s="10">
        <v>8</v>
      </c>
      <c r="AN10" s="10">
        <v>79</v>
      </c>
      <c r="AO10" s="10">
        <v>56</v>
      </c>
      <c r="AP10" s="10">
        <v>1</v>
      </c>
      <c r="AQ10" s="10">
        <v>4</v>
      </c>
      <c r="AR10" s="10">
        <v>3</v>
      </c>
      <c r="AS10" s="10">
        <v>69</v>
      </c>
      <c r="AT10" s="10">
        <v>84</v>
      </c>
      <c r="AU10" s="10">
        <v>61</v>
      </c>
      <c r="AV10" s="10">
        <v>16</v>
      </c>
      <c r="AW10" s="10">
        <v>20</v>
      </c>
      <c r="AX10" s="10">
        <v>24</v>
      </c>
      <c r="AY10" s="8"/>
    </row>
    <row r="11" spans="1:51">
      <c r="A11" s="31"/>
      <c r="B11" s="31"/>
      <c r="C11" s="11" t="s">
        <v>97</v>
      </c>
      <c r="D11" s="11"/>
      <c r="E11" s="11"/>
      <c r="F11" s="11"/>
      <c r="G11" s="11"/>
      <c r="H11" s="11"/>
      <c r="I11" s="11"/>
      <c r="J11" s="11"/>
      <c r="K11" s="11"/>
      <c r="L11" s="11"/>
      <c r="M11" s="11"/>
      <c r="N11" s="11"/>
      <c r="O11" s="12" t="s">
        <v>195</v>
      </c>
      <c r="P11" s="12" t="s">
        <v>131</v>
      </c>
      <c r="Q11" s="12" t="s">
        <v>131</v>
      </c>
      <c r="R11" s="11"/>
      <c r="S11" s="11"/>
      <c r="T11" s="11"/>
      <c r="U11" s="11"/>
      <c r="V11" s="12" t="s">
        <v>101</v>
      </c>
      <c r="W11" s="12" t="s">
        <v>102</v>
      </c>
      <c r="X11" s="12" t="s">
        <v>103</v>
      </c>
      <c r="Y11" s="12" t="s">
        <v>103</v>
      </c>
      <c r="Z11" s="11"/>
      <c r="AA11" s="11"/>
      <c r="AB11" s="12" t="s">
        <v>159</v>
      </c>
      <c r="AC11" s="12" t="s">
        <v>127</v>
      </c>
      <c r="AD11" s="11"/>
      <c r="AE11" s="11"/>
      <c r="AF11" s="11"/>
      <c r="AG11" s="11"/>
      <c r="AH11" s="11"/>
      <c r="AI11" s="11"/>
      <c r="AJ11" s="11"/>
      <c r="AK11" s="11"/>
      <c r="AL11" s="11"/>
      <c r="AM11" s="11"/>
      <c r="AN11" s="11"/>
      <c r="AO11" s="11"/>
      <c r="AP11" s="11"/>
      <c r="AQ11" s="11"/>
      <c r="AR11" s="11"/>
      <c r="AS11" s="11"/>
      <c r="AT11" s="11"/>
      <c r="AU11" s="11"/>
      <c r="AV11" s="11"/>
      <c r="AW11" s="11"/>
      <c r="AX11" s="11"/>
      <c r="AY11" s="8"/>
    </row>
    <row r="12" spans="1:51">
      <c r="A12" s="31"/>
      <c r="B12" s="30" t="s">
        <v>185</v>
      </c>
      <c r="C12" s="9">
        <v>0.45483341355559997</v>
      </c>
      <c r="D12" s="9">
        <v>0.42016927826169997</v>
      </c>
      <c r="E12" s="9">
        <v>0.45821273850909999</v>
      </c>
      <c r="F12" s="9">
        <v>0.46793333504360002</v>
      </c>
      <c r="G12" s="9">
        <v>0.46844429114129998</v>
      </c>
      <c r="H12" s="9">
        <v>0.56517105843710003</v>
      </c>
      <c r="I12" s="9">
        <v>0.46709452461649997</v>
      </c>
      <c r="J12" s="9">
        <v>0.40425739024040003</v>
      </c>
      <c r="K12" s="9">
        <v>0.42812136228749997</v>
      </c>
      <c r="L12" s="9">
        <v>0.4371182715568</v>
      </c>
      <c r="M12" s="9">
        <v>0.43915288302099997</v>
      </c>
      <c r="N12" s="9">
        <v>0.47995106260489989</v>
      </c>
      <c r="O12" s="9">
        <v>0.40043997603999998</v>
      </c>
      <c r="P12" s="9">
        <v>0.48033231191690001</v>
      </c>
      <c r="Q12" s="9">
        <v>0.42281528013140002</v>
      </c>
      <c r="R12" s="9">
        <v>0.50639420552510006</v>
      </c>
      <c r="S12" s="9">
        <v>0.50430022867290003</v>
      </c>
      <c r="T12" s="9">
        <v>0.38770553102760003</v>
      </c>
      <c r="U12" s="9">
        <v>0.42811867230110001</v>
      </c>
      <c r="V12" s="9">
        <v>0.46265246099759999</v>
      </c>
      <c r="W12" s="9">
        <v>0.41068724051760003</v>
      </c>
      <c r="X12" s="9">
        <v>0.51666336255440004</v>
      </c>
      <c r="Y12" s="9">
        <v>0.48891281743080001</v>
      </c>
      <c r="Z12" s="9">
        <v>0.39603896153610002</v>
      </c>
      <c r="AA12" s="9">
        <v>0.73245687858069997</v>
      </c>
      <c r="AB12" s="9">
        <v>0.47146119366999989</v>
      </c>
      <c r="AC12" s="9">
        <v>0.3886556072233</v>
      </c>
      <c r="AD12" s="9">
        <v>0.58155213217019996</v>
      </c>
      <c r="AE12" s="9">
        <v>0.53646344258040002</v>
      </c>
      <c r="AF12" s="9">
        <v>0.43585513972329998</v>
      </c>
      <c r="AG12" s="9">
        <v>0.49452560959780001</v>
      </c>
      <c r="AH12" s="9">
        <v>0.12902962451450001</v>
      </c>
      <c r="AI12" s="9">
        <v>0.46158595778779998</v>
      </c>
      <c r="AJ12" s="9">
        <v>0.1535937593476</v>
      </c>
      <c r="AK12" s="9">
        <v>0.46393985290829998</v>
      </c>
      <c r="AL12" s="9">
        <v>0.41421931328409989</v>
      </c>
      <c r="AM12" s="9">
        <v>0.62670752782439998</v>
      </c>
      <c r="AN12" s="9">
        <v>0.49628239296229998</v>
      </c>
      <c r="AO12" s="9">
        <v>0.45692985431220001</v>
      </c>
      <c r="AP12" s="9">
        <v>0</v>
      </c>
      <c r="AQ12" s="9">
        <v>0.55307101820930005</v>
      </c>
      <c r="AR12" s="9">
        <v>0.49848871982949999</v>
      </c>
      <c r="AS12" s="9">
        <v>0.46832416146029998</v>
      </c>
      <c r="AT12" s="9">
        <v>0.44948780550650003</v>
      </c>
      <c r="AU12" s="9">
        <v>0.48670427809819999</v>
      </c>
      <c r="AV12" s="9">
        <v>0.43028484443409998</v>
      </c>
      <c r="AW12" s="9">
        <v>0.41238421658669999</v>
      </c>
      <c r="AX12" s="9">
        <v>0.42408472586969997</v>
      </c>
      <c r="AY12" s="8"/>
    </row>
    <row r="13" spans="1:51">
      <c r="A13" s="31"/>
      <c r="B13" s="31"/>
      <c r="C13" s="10">
        <v>465</v>
      </c>
      <c r="D13" s="10">
        <v>98</v>
      </c>
      <c r="E13" s="10">
        <v>124</v>
      </c>
      <c r="F13" s="10">
        <v>122</v>
      </c>
      <c r="G13" s="10">
        <v>121</v>
      </c>
      <c r="H13" s="10">
        <v>45</v>
      </c>
      <c r="I13" s="10">
        <v>77</v>
      </c>
      <c r="J13" s="10">
        <v>70</v>
      </c>
      <c r="K13" s="10">
        <v>110</v>
      </c>
      <c r="L13" s="10">
        <v>129</v>
      </c>
      <c r="M13" s="10">
        <v>168</v>
      </c>
      <c r="N13" s="10">
        <v>272</v>
      </c>
      <c r="O13" s="10">
        <v>101</v>
      </c>
      <c r="P13" s="10">
        <v>40</v>
      </c>
      <c r="Q13" s="10">
        <v>60</v>
      </c>
      <c r="R13" s="10">
        <v>76</v>
      </c>
      <c r="S13" s="10">
        <v>65</v>
      </c>
      <c r="T13" s="10">
        <v>23</v>
      </c>
      <c r="U13" s="10">
        <v>47</v>
      </c>
      <c r="V13" s="10">
        <v>103</v>
      </c>
      <c r="W13" s="10">
        <v>118</v>
      </c>
      <c r="X13" s="10">
        <v>102</v>
      </c>
      <c r="Y13" s="10">
        <v>89</v>
      </c>
      <c r="Z13" s="10">
        <v>28</v>
      </c>
      <c r="AA13" s="10">
        <v>7</v>
      </c>
      <c r="AB13" s="10">
        <v>199</v>
      </c>
      <c r="AC13" s="10">
        <v>41</v>
      </c>
      <c r="AD13" s="10">
        <v>9</v>
      </c>
      <c r="AE13" s="10">
        <v>19</v>
      </c>
      <c r="AF13" s="10">
        <v>38</v>
      </c>
      <c r="AG13" s="10">
        <v>15</v>
      </c>
      <c r="AH13" s="10">
        <v>2</v>
      </c>
      <c r="AI13" s="10">
        <v>6</v>
      </c>
      <c r="AJ13" s="10">
        <v>2</v>
      </c>
      <c r="AK13" s="10">
        <v>119</v>
      </c>
      <c r="AL13" s="10">
        <v>163</v>
      </c>
      <c r="AM13" s="10">
        <v>24</v>
      </c>
      <c r="AN13" s="10">
        <v>139</v>
      </c>
      <c r="AO13" s="10">
        <v>103</v>
      </c>
      <c r="AP13" s="10">
        <v>0</v>
      </c>
      <c r="AQ13" s="10">
        <v>15</v>
      </c>
      <c r="AR13" s="10">
        <v>9</v>
      </c>
      <c r="AS13" s="10">
        <v>87</v>
      </c>
      <c r="AT13" s="10">
        <v>165</v>
      </c>
      <c r="AU13" s="10">
        <v>103</v>
      </c>
      <c r="AV13" s="10">
        <v>29</v>
      </c>
      <c r="AW13" s="10">
        <v>35</v>
      </c>
      <c r="AX13" s="10">
        <v>37</v>
      </c>
      <c r="AY13" s="8"/>
    </row>
    <row r="14" spans="1:51">
      <c r="A14" s="31"/>
      <c r="B14" s="31"/>
      <c r="C14" s="11" t="s">
        <v>97</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8"/>
    </row>
    <row r="15" spans="1:51">
      <c r="A15" s="31"/>
      <c r="B15" s="30" t="s">
        <v>186</v>
      </c>
      <c r="C15" s="9">
        <v>0.2241884048243</v>
      </c>
      <c r="D15" s="9">
        <v>0.23273616110600001</v>
      </c>
      <c r="E15" s="9">
        <v>0.21664387126769999</v>
      </c>
      <c r="F15" s="9">
        <v>0.19024045685659999</v>
      </c>
      <c r="G15" s="9">
        <v>0.25908460159609997</v>
      </c>
      <c r="H15" s="9">
        <v>0.1734227836768</v>
      </c>
      <c r="I15" s="9">
        <v>0.22141188857479999</v>
      </c>
      <c r="J15" s="9">
        <v>0.2352296327659</v>
      </c>
      <c r="K15" s="9">
        <v>0.2468815768738</v>
      </c>
      <c r="L15" s="9">
        <v>0.2183806222229</v>
      </c>
      <c r="M15" s="9">
        <v>0.22444406391480001</v>
      </c>
      <c r="N15" s="9">
        <v>0.2099251105045</v>
      </c>
      <c r="O15" s="9">
        <v>0.17734577655479999</v>
      </c>
      <c r="P15" s="9">
        <v>0.1496156568582</v>
      </c>
      <c r="Q15" s="9">
        <v>0.1746980757695</v>
      </c>
      <c r="R15" s="9">
        <v>0.24255540614730001</v>
      </c>
      <c r="S15" s="9">
        <v>0.27335671627899999</v>
      </c>
      <c r="T15" s="9">
        <v>0.34428789784109998</v>
      </c>
      <c r="U15" s="9">
        <v>0.32909713973010002</v>
      </c>
      <c r="V15" s="9">
        <v>0.18559853878589999</v>
      </c>
      <c r="W15" s="9">
        <v>0.15762454585919999</v>
      </c>
      <c r="X15" s="9">
        <v>0.22038574894740001</v>
      </c>
      <c r="Y15" s="9">
        <v>0.29615385999299998</v>
      </c>
      <c r="Z15" s="9">
        <v>0.36815730900619997</v>
      </c>
      <c r="AA15" s="9">
        <v>7.7722413346860003E-2</v>
      </c>
      <c r="AB15" s="9">
        <v>0.1150734593611</v>
      </c>
      <c r="AC15" s="9">
        <v>0.26272920280840001</v>
      </c>
      <c r="AD15" s="9">
        <v>7.8141785654620002E-2</v>
      </c>
      <c r="AE15" s="9">
        <v>0.28745692198790002</v>
      </c>
      <c r="AF15" s="9">
        <v>0.24030229723249999</v>
      </c>
      <c r="AG15" s="9">
        <v>0.318424772483</v>
      </c>
      <c r="AH15" s="9">
        <v>0.87097037548550005</v>
      </c>
      <c r="AI15" s="9">
        <v>0.31841553151430002</v>
      </c>
      <c r="AJ15" s="9">
        <v>0.8464062406524</v>
      </c>
      <c r="AK15" s="9">
        <v>0.33078542124659999</v>
      </c>
      <c r="AL15" s="9">
        <v>0.23983008331569999</v>
      </c>
      <c r="AM15" s="9">
        <v>0.1178205448511</v>
      </c>
      <c r="AN15" s="9">
        <v>0.1943422211187</v>
      </c>
      <c r="AO15" s="9">
        <v>0.20469864184530001</v>
      </c>
      <c r="AP15" s="9">
        <v>0.63590128681910008</v>
      </c>
      <c r="AQ15" s="9">
        <v>0.32738926633089999</v>
      </c>
      <c r="AR15" s="9">
        <v>0.15736710446919999</v>
      </c>
      <c r="AS15" s="9">
        <v>0.1854866472724</v>
      </c>
      <c r="AT15" s="9">
        <v>0.26683501229090001</v>
      </c>
      <c r="AU15" s="9">
        <v>0.1777604726084</v>
      </c>
      <c r="AV15" s="9">
        <v>0.1886186469202</v>
      </c>
      <c r="AW15" s="9">
        <v>0.30236986921890002</v>
      </c>
      <c r="AX15" s="9">
        <v>0.22019508087869999</v>
      </c>
      <c r="AY15" s="8"/>
    </row>
    <row r="16" spans="1:51">
      <c r="A16" s="31"/>
      <c r="B16" s="31"/>
      <c r="C16" s="10">
        <v>247</v>
      </c>
      <c r="D16" s="10">
        <v>54</v>
      </c>
      <c r="E16" s="10">
        <v>66</v>
      </c>
      <c r="F16" s="10">
        <v>58</v>
      </c>
      <c r="G16" s="10">
        <v>69</v>
      </c>
      <c r="H16" s="10">
        <v>21</v>
      </c>
      <c r="I16" s="10">
        <v>45</v>
      </c>
      <c r="J16" s="10">
        <v>28</v>
      </c>
      <c r="K16" s="10">
        <v>59</v>
      </c>
      <c r="L16" s="10">
        <v>70</v>
      </c>
      <c r="M16" s="10">
        <v>85</v>
      </c>
      <c r="N16" s="10">
        <v>139</v>
      </c>
      <c r="O16" s="10">
        <v>41</v>
      </c>
      <c r="P16" s="10">
        <v>11</v>
      </c>
      <c r="Q16" s="10">
        <v>27</v>
      </c>
      <c r="R16" s="10">
        <v>40</v>
      </c>
      <c r="S16" s="10">
        <v>39</v>
      </c>
      <c r="T16" s="10">
        <v>13</v>
      </c>
      <c r="U16" s="10">
        <v>48</v>
      </c>
      <c r="V16" s="10">
        <v>42</v>
      </c>
      <c r="W16" s="10">
        <v>45</v>
      </c>
      <c r="X16" s="10">
        <v>44</v>
      </c>
      <c r="Y16" s="10">
        <v>67</v>
      </c>
      <c r="Z16" s="10">
        <v>29</v>
      </c>
      <c r="AA16" s="10">
        <v>1</v>
      </c>
      <c r="AB16" s="10">
        <v>57</v>
      </c>
      <c r="AC16" s="10">
        <v>27</v>
      </c>
      <c r="AD16" s="10">
        <v>2</v>
      </c>
      <c r="AE16" s="10">
        <v>14</v>
      </c>
      <c r="AF16" s="10">
        <v>21</v>
      </c>
      <c r="AG16" s="10">
        <v>7</v>
      </c>
      <c r="AH16" s="10">
        <v>3</v>
      </c>
      <c r="AI16" s="10">
        <v>5</v>
      </c>
      <c r="AJ16" s="10">
        <v>2</v>
      </c>
      <c r="AK16" s="10">
        <v>98</v>
      </c>
      <c r="AL16" s="10">
        <v>87</v>
      </c>
      <c r="AM16" s="10">
        <v>8</v>
      </c>
      <c r="AN16" s="10">
        <v>66</v>
      </c>
      <c r="AO16" s="10">
        <v>56</v>
      </c>
      <c r="AP16" s="10">
        <v>1</v>
      </c>
      <c r="AQ16" s="10">
        <v>9</v>
      </c>
      <c r="AR16" s="10">
        <v>5</v>
      </c>
      <c r="AS16" s="10">
        <v>34</v>
      </c>
      <c r="AT16" s="10">
        <v>103</v>
      </c>
      <c r="AU16" s="10">
        <v>43</v>
      </c>
      <c r="AV16" s="10">
        <v>14</v>
      </c>
      <c r="AW16" s="10">
        <v>25</v>
      </c>
      <c r="AX16" s="10">
        <v>23</v>
      </c>
      <c r="AY16" s="8"/>
    </row>
    <row r="17" spans="1:51">
      <c r="A17" s="31"/>
      <c r="B17" s="31"/>
      <c r="C17" s="11" t="s">
        <v>97</v>
      </c>
      <c r="D17" s="11"/>
      <c r="E17" s="11"/>
      <c r="F17" s="11"/>
      <c r="G17" s="11"/>
      <c r="H17" s="11"/>
      <c r="I17" s="11"/>
      <c r="J17" s="11"/>
      <c r="K17" s="11"/>
      <c r="L17" s="11"/>
      <c r="M17" s="11"/>
      <c r="N17" s="11"/>
      <c r="O17" s="11"/>
      <c r="P17" s="11"/>
      <c r="Q17" s="11"/>
      <c r="R17" s="11"/>
      <c r="S17" s="11"/>
      <c r="T17" s="11"/>
      <c r="U17" s="11"/>
      <c r="V17" s="11"/>
      <c r="W17" s="11"/>
      <c r="X17" s="11"/>
      <c r="Y17" s="11"/>
      <c r="Z17" s="12" t="s">
        <v>106</v>
      </c>
      <c r="AA17" s="11"/>
      <c r="AB17" s="11"/>
      <c r="AC17" s="11"/>
      <c r="AD17" s="11"/>
      <c r="AE17" s="11"/>
      <c r="AF17" s="11"/>
      <c r="AG17" s="11"/>
      <c r="AH17" s="12" t="s">
        <v>196</v>
      </c>
      <c r="AI17" s="11"/>
      <c r="AJ17" s="12" t="s">
        <v>119</v>
      </c>
      <c r="AK17" s="12" t="s">
        <v>119</v>
      </c>
      <c r="AL17" s="11"/>
      <c r="AM17" s="11"/>
      <c r="AN17" s="11"/>
      <c r="AO17" s="11"/>
      <c r="AP17" s="11"/>
      <c r="AQ17" s="11"/>
      <c r="AR17" s="11"/>
      <c r="AS17" s="11"/>
      <c r="AT17" s="11"/>
      <c r="AU17" s="11"/>
      <c r="AV17" s="11"/>
      <c r="AW17" s="11"/>
      <c r="AX17" s="11"/>
      <c r="AY17" s="8"/>
    </row>
    <row r="18" spans="1:51">
      <c r="A18" s="31"/>
      <c r="B18" s="30" t="s">
        <v>188</v>
      </c>
      <c r="C18" s="9">
        <v>7.7128583844499998E-2</v>
      </c>
      <c r="D18" s="9">
        <v>5.2749588845819997E-2</v>
      </c>
      <c r="E18" s="9">
        <v>0.1129602034977</v>
      </c>
      <c r="F18" s="9">
        <v>6.3444439448109999E-2</v>
      </c>
      <c r="G18" s="9">
        <v>7.4284532755560004E-2</v>
      </c>
      <c r="H18" s="9">
        <v>8.1739318066859995E-2</v>
      </c>
      <c r="I18" s="9">
        <v>5.9758754149359987E-2</v>
      </c>
      <c r="J18" s="9">
        <v>9.8287733418559994E-2</v>
      </c>
      <c r="K18" s="9">
        <v>7.5082605797400004E-2</v>
      </c>
      <c r="L18" s="9">
        <v>8.2486773505769995E-2</v>
      </c>
      <c r="M18" s="9">
        <v>6.3871512428150007E-2</v>
      </c>
      <c r="N18" s="9">
        <v>9.0532816745780009E-2</v>
      </c>
      <c r="O18" s="9">
        <v>4.4859809621039998E-2</v>
      </c>
      <c r="P18" s="9">
        <v>4.5564342925530001E-2</v>
      </c>
      <c r="Q18" s="9">
        <v>5.6391864642229998E-2</v>
      </c>
      <c r="R18" s="9">
        <v>0.1135416225323</v>
      </c>
      <c r="S18" s="9">
        <v>9.9789382516810007E-2</v>
      </c>
      <c r="T18" s="9">
        <v>5.5296229447910003E-2</v>
      </c>
      <c r="U18" s="9">
        <v>0.1177896036204</v>
      </c>
      <c r="V18" s="9">
        <v>9.0072862099889989E-2</v>
      </c>
      <c r="W18" s="9">
        <v>4.0165811167600013E-2</v>
      </c>
      <c r="X18" s="9">
        <v>9.6186114441120005E-2</v>
      </c>
      <c r="Y18" s="9">
        <v>6.0728029797140003E-2</v>
      </c>
      <c r="Z18" s="9">
        <v>0.21706681920000001</v>
      </c>
      <c r="AA18" s="9">
        <v>5.9837140938130001E-2</v>
      </c>
      <c r="AB18" s="9">
        <v>3.9482085590229997E-2</v>
      </c>
      <c r="AC18" s="9">
        <v>0.1072138786469</v>
      </c>
      <c r="AD18" s="9">
        <v>2.8304082557269999E-2</v>
      </c>
      <c r="AE18" s="9">
        <v>3.1338005082760002E-2</v>
      </c>
      <c r="AF18" s="9">
        <v>0.12222805978909999</v>
      </c>
      <c r="AG18" s="9">
        <v>0.1179781443618</v>
      </c>
      <c r="AH18" s="9">
        <v>0</v>
      </c>
      <c r="AI18" s="9">
        <v>6.3482286105549998E-2</v>
      </c>
      <c r="AJ18" s="9">
        <v>0</v>
      </c>
      <c r="AK18" s="9">
        <v>0.1187092787365</v>
      </c>
      <c r="AL18" s="9">
        <v>8.2652628623750002E-2</v>
      </c>
      <c r="AM18" s="9">
        <v>0.11151862110250001</v>
      </c>
      <c r="AN18" s="9">
        <v>6.3646620219130007E-2</v>
      </c>
      <c r="AO18" s="9">
        <v>9.5085375198750002E-2</v>
      </c>
      <c r="AP18" s="9">
        <v>0</v>
      </c>
      <c r="AQ18" s="9">
        <v>3.8427606658680002E-2</v>
      </c>
      <c r="AR18" s="9">
        <v>0.10433929357500001</v>
      </c>
      <c r="AS18" s="9">
        <v>3.8717084141410001E-2</v>
      </c>
      <c r="AT18" s="9">
        <v>8.1060069750020003E-2</v>
      </c>
      <c r="AU18" s="9">
        <v>6.2160297436759999E-2</v>
      </c>
      <c r="AV18" s="9">
        <v>0.1842719338902</v>
      </c>
      <c r="AW18" s="9">
        <v>4.7907660050060002E-2</v>
      </c>
      <c r="AX18" s="9">
        <v>9.8931651685840005E-2</v>
      </c>
      <c r="AY18" s="8"/>
    </row>
    <row r="19" spans="1:51">
      <c r="A19" s="31"/>
      <c r="B19" s="31"/>
      <c r="C19" s="10">
        <v>90</v>
      </c>
      <c r="D19" s="10">
        <v>17</v>
      </c>
      <c r="E19" s="10">
        <v>30</v>
      </c>
      <c r="F19" s="10">
        <v>23</v>
      </c>
      <c r="G19" s="10">
        <v>20</v>
      </c>
      <c r="H19" s="10">
        <v>12</v>
      </c>
      <c r="I19" s="10">
        <v>11</v>
      </c>
      <c r="J19" s="10">
        <v>16</v>
      </c>
      <c r="K19" s="10">
        <v>20</v>
      </c>
      <c r="L19" s="10">
        <v>27</v>
      </c>
      <c r="M19" s="10">
        <v>28</v>
      </c>
      <c r="N19" s="10">
        <v>57</v>
      </c>
      <c r="O19" s="10">
        <v>11</v>
      </c>
      <c r="P19" s="10">
        <v>4</v>
      </c>
      <c r="Q19" s="10">
        <v>10</v>
      </c>
      <c r="R19" s="10">
        <v>17</v>
      </c>
      <c r="S19" s="10">
        <v>13</v>
      </c>
      <c r="T19" s="10">
        <v>4</v>
      </c>
      <c r="U19" s="10">
        <v>20</v>
      </c>
      <c r="V19" s="10">
        <v>24</v>
      </c>
      <c r="W19" s="10">
        <v>12</v>
      </c>
      <c r="X19" s="10">
        <v>16</v>
      </c>
      <c r="Y19" s="10">
        <v>18</v>
      </c>
      <c r="Z19" s="10">
        <v>18</v>
      </c>
      <c r="AA19" s="10">
        <v>1</v>
      </c>
      <c r="AB19" s="10">
        <v>21</v>
      </c>
      <c r="AC19" s="10">
        <v>12</v>
      </c>
      <c r="AD19" s="10">
        <v>1</v>
      </c>
      <c r="AE19" s="10">
        <v>2</v>
      </c>
      <c r="AF19" s="10">
        <v>13</v>
      </c>
      <c r="AG19" s="10">
        <v>2</v>
      </c>
      <c r="AH19" s="10">
        <v>0</v>
      </c>
      <c r="AI19" s="10">
        <v>1</v>
      </c>
      <c r="AJ19" s="10">
        <v>0</v>
      </c>
      <c r="AK19" s="10">
        <v>35</v>
      </c>
      <c r="AL19" s="10">
        <v>38</v>
      </c>
      <c r="AM19" s="10">
        <v>3</v>
      </c>
      <c r="AN19" s="10">
        <v>21</v>
      </c>
      <c r="AO19" s="10">
        <v>24</v>
      </c>
      <c r="AP19" s="10">
        <v>0</v>
      </c>
      <c r="AQ19" s="10">
        <v>3</v>
      </c>
      <c r="AR19" s="10">
        <v>2</v>
      </c>
      <c r="AS19" s="10">
        <v>10</v>
      </c>
      <c r="AT19" s="10">
        <v>30</v>
      </c>
      <c r="AU19" s="10">
        <v>19</v>
      </c>
      <c r="AV19" s="10">
        <v>13</v>
      </c>
      <c r="AW19" s="10">
        <v>6</v>
      </c>
      <c r="AX19" s="10">
        <v>10</v>
      </c>
      <c r="AY19" s="8"/>
    </row>
    <row r="20" spans="1:51">
      <c r="A20" s="31"/>
      <c r="B20" s="31"/>
      <c r="C20" s="11" t="s">
        <v>97</v>
      </c>
      <c r="D20" s="11"/>
      <c r="E20" s="11"/>
      <c r="F20" s="11"/>
      <c r="G20" s="11"/>
      <c r="H20" s="11"/>
      <c r="I20" s="11"/>
      <c r="J20" s="11"/>
      <c r="K20" s="11"/>
      <c r="L20" s="11"/>
      <c r="M20" s="11"/>
      <c r="N20" s="11"/>
      <c r="O20" s="11"/>
      <c r="P20" s="11"/>
      <c r="Q20" s="11"/>
      <c r="R20" s="11"/>
      <c r="S20" s="11"/>
      <c r="T20" s="11"/>
      <c r="U20" s="11"/>
      <c r="V20" s="11"/>
      <c r="W20" s="11"/>
      <c r="X20" s="11"/>
      <c r="Y20" s="11"/>
      <c r="Z20" s="12" t="s">
        <v>117</v>
      </c>
      <c r="AA20" s="11"/>
      <c r="AB20" s="11"/>
      <c r="AC20" s="11"/>
      <c r="AD20" s="11"/>
      <c r="AE20" s="11"/>
      <c r="AF20" s="11"/>
      <c r="AG20" s="11"/>
      <c r="AH20" s="11"/>
      <c r="AI20" s="11"/>
      <c r="AJ20" s="11"/>
      <c r="AK20" s="12" t="s">
        <v>99</v>
      </c>
      <c r="AL20" s="11"/>
      <c r="AM20" s="11"/>
      <c r="AN20" s="11"/>
      <c r="AO20" s="11"/>
      <c r="AP20" s="11"/>
      <c r="AQ20" s="11"/>
      <c r="AR20" s="11"/>
      <c r="AS20" s="11"/>
      <c r="AT20" s="11"/>
      <c r="AU20" s="11"/>
      <c r="AV20" s="12" t="s">
        <v>106</v>
      </c>
      <c r="AW20" s="11"/>
      <c r="AX20" s="11"/>
      <c r="AY20" s="8"/>
    </row>
    <row r="21" spans="1:51">
      <c r="A21" s="31"/>
      <c r="B21" s="30" t="s">
        <v>142</v>
      </c>
      <c r="C21" s="9">
        <v>0.30131698866880002</v>
      </c>
      <c r="D21" s="9">
        <v>0.28548574995179998</v>
      </c>
      <c r="E21" s="9">
        <v>0.32960407476539999</v>
      </c>
      <c r="F21" s="9">
        <v>0.25368489630469998</v>
      </c>
      <c r="G21" s="9">
        <v>0.33336913435159998</v>
      </c>
      <c r="H21" s="9">
        <v>0.25516210174359999</v>
      </c>
      <c r="I21" s="9">
        <v>0.2811706427242</v>
      </c>
      <c r="J21" s="9">
        <v>0.33351736618439998</v>
      </c>
      <c r="K21" s="9">
        <v>0.32196418267120003</v>
      </c>
      <c r="L21" s="9">
        <v>0.30086739572870003</v>
      </c>
      <c r="M21" s="9">
        <v>0.2883155763429</v>
      </c>
      <c r="N21" s="9">
        <v>0.30045792725030002</v>
      </c>
      <c r="O21" s="9">
        <v>0.2222055861759</v>
      </c>
      <c r="P21" s="9">
        <v>0.19517999978369999</v>
      </c>
      <c r="Q21" s="9">
        <v>0.2310899404117</v>
      </c>
      <c r="R21" s="9">
        <v>0.35609702867960003</v>
      </c>
      <c r="S21" s="9">
        <v>0.37314609879580002</v>
      </c>
      <c r="T21" s="9">
        <v>0.399584127289</v>
      </c>
      <c r="U21" s="9">
        <v>0.44688674335049999</v>
      </c>
      <c r="V21" s="9">
        <v>0.2756714008858</v>
      </c>
      <c r="W21" s="9">
        <v>0.19779035702680001</v>
      </c>
      <c r="X21" s="9">
        <v>0.31657186338850002</v>
      </c>
      <c r="Y21" s="9">
        <v>0.35688188979009999</v>
      </c>
      <c r="Z21" s="9">
        <v>0.58522412820619996</v>
      </c>
      <c r="AA21" s="9">
        <v>0.137559554285</v>
      </c>
      <c r="AB21" s="9">
        <v>0.1545555449513</v>
      </c>
      <c r="AC21" s="9">
        <v>0.36994308145530003</v>
      </c>
      <c r="AD21" s="9">
        <v>0.1064458682119</v>
      </c>
      <c r="AE21" s="9">
        <v>0.31879492707059998</v>
      </c>
      <c r="AF21" s="9">
        <v>0.36253035702160002</v>
      </c>
      <c r="AG21" s="9">
        <v>0.43640291684479998</v>
      </c>
      <c r="AH21" s="9">
        <v>0.87097037548550005</v>
      </c>
      <c r="AI21" s="9">
        <v>0.38189781761980002</v>
      </c>
      <c r="AJ21" s="9">
        <v>0.8464062406524</v>
      </c>
      <c r="AK21" s="9">
        <v>0.44949469998320002</v>
      </c>
      <c r="AL21" s="9">
        <v>0.32248271193950001</v>
      </c>
      <c r="AM21" s="9">
        <v>0.22933916595369999</v>
      </c>
      <c r="AN21" s="9">
        <v>0.25798884133779998</v>
      </c>
      <c r="AO21" s="9">
        <v>0.29978401704399998</v>
      </c>
      <c r="AP21" s="9">
        <v>0.63590128681910008</v>
      </c>
      <c r="AQ21" s="9">
        <v>0.36581687298959997</v>
      </c>
      <c r="AR21" s="9">
        <v>0.26170639804410001</v>
      </c>
      <c r="AS21" s="9">
        <v>0.22420373141380001</v>
      </c>
      <c r="AT21" s="9">
        <v>0.34789508204090003</v>
      </c>
      <c r="AU21" s="9">
        <v>0.23992077004519999</v>
      </c>
      <c r="AV21" s="9">
        <v>0.37289058081050003</v>
      </c>
      <c r="AW21" s="9">
        <v>0.35027752926900002</v>
      </c>
      <c r="AX21" s="9">
        <v>0.3191267325646</v>
      </c>
      <c r="AY21" s="8"/>
    </row>
    <row r="22" spans="1:51">
      <c r="A22" s="31"/>
      <c r="B22" s="31"/>
      <c r="C22" s="10">
        <v>337</v>
      </c>
      <c r="D22" s="10">
        <v>71</v>
      </c>
      <c r="E22" s="10">
        <v>96</v>
      </c>
      <c r="F22" s="10">
        <v>81</v>
      </c>
      <c r="G22" s="10">
        <v>89</v>
      </c>
      <c r="H22" s="10">
        <v>33</v>
      </c>
      <c r="I22" s="10">
        <v>56</v>
      </c>
      <c r="J22" s="10">
        <v>44</v>
      </c>
      <c r="K22" s="10">
        <v>79</v>
      </c>
      <c r="L22" s="10">
        <v>97</v>
      </c>
      <c r="M22" s="10">
        <v>113</v>
      </c>
      <c r="N22" s="10">
        <v>196</v>
      </c>
      <c r="O22" s="10">
        <v>52</v>
      </c>
      <c r="P22" s="10">
        <v>15</v>
      </c>
      <c r="Q22" s="10">
        <v>37</v>
      </c>
      <c r="R22" s="10">
        <v>57</v>
      </c>
      <c r="S22" s="10">
        <v>52</v>
      </c>
      <c r="T22" s="10">
        <v>17</v>
      </c>
      <c r="U22" s="10">
        <v>68</v>
      </c>
      <c r="V22" s="10">
        <v>66</v>
      </c>
      <c r="W22" s="10">
        <v>57</v>
      </c>
      <c r="X22" s="10">
        <v>60</v>
      </c>
      <c r="Y22" s="10">
        <v>85</v>
      </c>
      <c r="Z22" s="10">
        <v>47</v>
      </c>
      <c r="AA22" s="10">
        <v>2</v>
      </c>
      <c r="AB22" s="10">
        <v>78</v>
      </c>
      <c r="AC22" s="10">
        <v>39</v>
      </c>
      <c r="AD22" s="10">
        <v>3</v>
      </c>
      <c r="AE22" s="10">
        <v>16</v>
      </c>
      <c r="AF22" s="10">
        <v>34</v>
      </c>
      <c r="AG22" s="10">
        <v>9</v>
      </c>
      <c r="AH22" s="10">
        <v>3</v>
      </c>
      <c r="AI22" s="10">
        <v>6</v>
      </c>
      <c r="AJ22" s="10">
        <v>2</v>
      </c>
      <c r="AK22" s="10">
        <v>133</v>
      </c>
      <c r="AL22" s="10">
        <v>125</v>
      </c>
      <c r="AM22" s="10">
        <v>11</v>
      </c>
      <c r="AN22" s="10">
        <v>87</v>
      </c>
      <c r="AO22" s="10">
        <v>80</v>
      </c>
      <c r="AP22" s="10">
        <v>1</v>
      </c>
      <c r="AQ22" s="10">
        <v>12</v>
      </c>
      <c r="AR22" s="10">
        <v>7</v>
      </c>
      <c r="AS22" s="10">
        <v>44</v>
      </c>
      <c r="AT22" s="10">
        <v>133</v>
      </c>
      <c r="AU22" s="10">
        <v>62</v>
      </c>
      <c r="AV22" s="10">
        <v>27</v>
      </c>
      <c r="AW22" s="10">
        <v>31</v>
      </c>
      <c r="AX22" s="10">
        <v>33</v>
      </c>
      <c r="AY22" s="8"/>
    </row>
    <row r="23" spans="1:51">
      <c r="A23" s="31"/>
      <c r="B23" s="31"/>
      <c r="C23" s="11" t="s">
        <v>97</v>
      </c>
      <c r="D23" s="11"/>
      <c r="E23" s="11"/>
      <c r="F23" s="11"/>
      <c r="G23" s="11"/>
      <c r="H23" s="11"/>
      <c r="I23" s="11"/>
      <c r="J23" s="11"/>
      <c r="K23" s="11"/>
      <c r="L23" s="11"/>
      <c r="M23" s="11"/>
      <c r="N23" s="11"/>
      <c r="O23" s="11"/>
      <c r="P23" s="11"/>
      <c r="Q23" s="11"/>
      <c r="R23" s="11"/>
      <c r="S23" s="11"/>
      <c r="T23" s="11"/>
      <c r="U23" s="12" t="s">
        <v>99</v>
      </c>
      <c r="V23" s="11"/>
      <c r="W23" s="11"/>
      <c r="X23" s="11"/>
      <c r="Y23" s="12" t="s">
        <v>106</v>
      </c>
      <c r="Z23" s="12" t="s">
        <v>172</v>
      </c>
      <c r="AA23" s="11"/>
      <c r="AB23" s="11"/>
      <c r="AC23" s="12" t="s">
        <v>99</v>
      </c>
      <c r="AD23" s="11"/>
      <c r="AE23" s="11"/>
      <c r="AF23" s="12" t="s">
        <v>99</v>
      </c>
      <c r="AG23" s="11"/>
      <c r="AH23" s="12" t="s">
        <v>148</v>
      </c>
      <c r="AI23" s="11"/>
      <c r="AJ23" s="12" t="s">
        <v>119</v>
      </c>
      <c r="AK23" s="12" t="s">
        <v>119</v>
      </c>
      <c r="AL23" s="11"/>
      <c r="AM23" s="11"/>
      <c r="AN23" s="11"/>
      <c r="AO23" s="11"/>
      <c r="AP23" s="11"/>
      <c r="AQ23" s="11"/>
      <c r="AR23" s="11"/>
      <c r="AS23" s="11"/>
      <c r="AT23" s="11"/>
      <c r="AU23" s="11"/>
      <c r="AV23" s="11"/>
      <c r="AW23" s="11"/>
      <c r="AX23" s="11"/>
      <c r="AY23" s="8"/>
    </row>
    <row r="24" spans="1:51">
      <c r="A24" s="31"/>
      <c r="B24" s="30" t="s">
        <v>30</v>
      </c>
      <c r="C24" s="9">
        <v>1</v>
      </c>
      <c r="D24" s="9">
        <v>1</v>
      </c>
      <c r="E24" s="9">
        <v>1</v>
      </c>
      <c r="F24" s="9">
        <v>1</v>
      </c>
      <c r="G24" s="9">
        <v>1</v>
      </c>
      <c r="H24" s="9">
        <v>1</v>
      </c>
      <c r="I24" s="9">
        <v>1</v>
      </c>
      <c r="J24" s="9">
        <v>1</v>
      </c>
      <c r="K24" s="9">
        <v>1</v>
      </c>
      <c r="L24" s="9">
        <v>1</v>
      </c>
      <c r="M24" s="9">
        <v>1</v>
      </c>
      <c r="N24" s="9">
        <v>1</v>
      </c>
      <c r="O24" s="9">
        <v>1</v>
      </c>
      <c r="P24" s="9">
        <v>1</v>
      </c>
      <c r="Q24" s="9">
        <v>1</v>
      </c>
      <c r="R24" s="9">
        <v>1</v>
      </c>
      <c r="S24" s="9">
        <v>1</v>
      </c>
      <c r="T24" s="9">
        <v>1</v>
      </c>
      <c r="U24" s="9">
        <v>1</v>
      </c>
      <c r="V24" s="9">
        <v>1</v>
      </c>
      <c r="W24" s="9">
        <v>1</v>
      </c>
      <c r="X24" s="9">
        <v>1</v>
      </c>
      <c r="Y24" s="9">
        <v>1</v>
      </c>
      <c r="Z24" s="9">
        <v>1</v>
      </c>
      <c r="AA24" s="9">
        <v>1</v>
      </c>
      <c r="AB24" s="9">
        <v>1</v>
      </c>
      <c r="AC24" s="9">
        <v>1</v>
      </c>
      <c r="AD24" s="9">
        <v>1</v>
      </c>
      <c r="AE24" s="9">
        <v>1</v>
      </c>
      <c r="AF24" s="9">
        <v>1</v>
      </c>
      <c r="AG24" s="9">
        <v>1</v>
      </c>
      <c r="AH24" s="9">
        <v>1</v>
      </c>
      <c r="AI24" s="9">
        <v>1</v>
      </c>
      <c r="AJ24" s="9">
        <v>1</v>
      </c>
      <c r="AK24" s="9">
        <v>1</v>
      </c>
      <c r="AL24" s="9">
        <v>1</v>
      </c>
      <c r="AM24" s="9">
        <v>1</v>
      </c>
      <c r="AN24" s="9">
        <v>1</v>
      </c>
      <c r="AO24" s="9">
        <v>1</v>
      </c>
      <c r="AP24" s="9">
        <v>1</v>
      </c>
      <c r="AQ24" s="9">
        <v>1</v>
      </c>
      <c r="AR24" s="9">
        <v>1</v>
      </c>
      <c r="AS24" s="9">
        <v>1</v>
      </c>
      <c r="AT24" s="9">
        <v>1</v>
      </c>
      <c r="AU24" s="9">
        <v>1</v>
      </c>
      <c r="AV24" s="9">
        <v>1</v>
      </c>
      <c r="AW24" s="9">
        <v>1</v>
      </c>
      <c r="AX24" s="9">
        <v>1</v>
      </c>
      <c r="AY24" s="8"/>
    </row>
    <row r="25" spans="1:51">
      <c r="A25" s="31"/>
      <c r="B25" s="31"/>
      <c r="C25" s="10">
        <v>1079</v>
      </c>
      <c r="D25" s="10">
        <v>238</v>
      </c>
      <c r="E25" s="10">
        <v>292</v>
      </c>
      <c r="F25" s="10">
        <v>275</v>
      </c>
      <c r="G25" s="10">
        <v>274</v>
      </c>
      <c r="H25" s="10">
        <v>96</v>
      </c>
      <c r="I25" s="10">
        <v>176</v>
      </c>
      <c r="J25" s="10">
        <v>160</v>
      </c>
      <c r="K25" s="10">
        <v>247</v>
      </c>
      <c r="L25" s="10">
        <v>317</v>
      </c>
      <c r="M25" s="10">
        <v>398</v>
      </c>
      <c r="N25" s="10">
        <v>614</v>
      </c>
      <c r="O25" s="10">
        <v>251</v>
      </c>
      <c r="P25" s="10">
        <v>101</v>
      </c>
      <c r="Q25" s="10">
        <v>146</v>
      </c>
      <c r="R25" s="10">
        <v>158</v>
      </c>
      <c r="S25" s="10">
        <v>129</v>
      </c>
      <c r="T25" s="10">
        <v>47</v>
      </c>
      <c r="U25" s="10">
        <v>127</v>
      </c>
      <c r="V25" s="10">
        <v>239</v>
      </c>
      <c r="W25" s="10">
        <v>307</v>
      </c>
      <c r="X25" s="10">
        <v>194</v>
      </c>
      <c r="Y25" s="10">
        <v>199</v>
      </c>
      <c r="Z25" s="10">
        <v>77</v>
      </c>
      <c r="AA25" s="10">
        <v>11</v>
      </c>
      <c r="AB25" s="10">
        <v>457</v>
      </c>
      <c r="AC25" s="10">
        <v>103</v>
      </c>
      <c r="AD25" s="10">
        <v>16</v>
      </c>
      <c r="AE25" s="10">
        <v>42</v>
      </c>
      <c r="AF25" s="10">
        <v>88</v>
      </c>
      <c r="AG25" s="10">
        <v>28</v>
      </c>
      <c r="AH25" s="10">
        <v>5</v>
      </c>
      <c r="AI25" s="10">
        <v>14</v>
      </c>
      <c r="AJ25" s="10">
        <v>4</v>
      </c>
      <c r="AK25" s="10">
        <v>282</v>
      </c>
      <c r="AL25" s="10">
        <v>403</v>
      </c>
      <c r="AM25" s="10">
        <v>43</v>
      </c>
      <c r="AN25" s="10">
        <v>305</v>
      </c>
      <c r="AO25" s="10">
        <v>239</v>
      </c>
      <c r="AP25" s="10">
        <v>2</v>
      </c>
      <c r="AQ25" s="10">
        <v>31</v>
      </c>
      <c r="AR25" s="10">
        <v>19</v>
      </c>
      <c r="AS25" s="10">
        <v>200</v>
      </c>
      <c r="AT25" s="10">
        <v>382</v>
      </c>
      <c r="AU25" s="10">
        <v>226</v>
      </c>
      <c r="AV25" s="10">
        <v>72</v>
      </c>
      <c r="AW25" s="10">
        <v>86</v>
      </c>
      <c r="AX25" s="10">
        <v>94</v>
      </c>
      <c r="AY25" s="8"/>
    </row>
    <row r="26" spans="1:51">
      <c r="A26" s="31"/>
      <c r="B26" s="31"/>
      <c r="C26" s="11" t="s">
        <v>97</v>
      </c>
      <c r="D26" s="11" t="s">
        <v>97</v>
      </c>
      <c r="E26" s="11" t="s">
        <v>97</v>
      </c>
      <c r="F26" s="11" t="s">
        <v>97</v>
      </c>
      <c r="G26" s="11" t="s">
        <v>97</v>
      </c>
      <c r="H26" s="11" t="s">
        <v>97</v>
      </c>
      <c r="I26" s="11" t="s">
        <v>97</v>
      </c>
      <c r="J26" s="11" t="s">
        <v>97</v>
      </c>
      <c r="K26" s="11" t="s">
        <v>97</v>
      </c>
      <c r="L26" s="11" t="s">
        <v>97</v>
      </c>
      <c r="M26" s="11" t="s">
        <v>97</v>
      </c>
      <c r="N26" s="11" t="s">
        <v>97</v>
      </c>
      <c r="O26" s="11" t="s">
        <v>97</v>
      </c>
      <c r="P26" s="11" t="s">
        <v>97</v>
      </c>
      <c r="Q26" s="11" t="s">
        <v>97</v>
      </c>
      <c r="R26" s="11" t="s">
        <v>97</v>
      </c>
      <c r="S26" s="11" t="s">
        <v>97</v>
      </c>
      <c r="T26" s="11" t="s">
        <v>97</v>
      </c>
      <c r="U26" s="11" t="s">
        <v>97</v>
      </c>
      <c r="V26" s="11" t="s">
        <v>97</v>
      </c>
      <c r="W26" s="11" t="s">
        <v>97</v>
      </c>
      <c r="X26" s="11" t="s">
        <v>97</v>
      </c>
      <c r="Y26" s="11" t="s">
        <v>97</v>
      </c>
      <c r="Z26" s="11" t="s">
        <v>97</v>
      </c>
      <c r="AA26" s="11" t="s">
        <v>97</v>
      </c>
      <c r="AB26" s="11" t="s">
        <v>97</v>
      </c>
      <c r="AC26" s="11" t="s">
        <v>97</v>
      </c>
      <c r="AD26" s="11" t="s">
        <v>97</v>
      </c>
      <c r="AE26" s="11" t="s">
        <v>97</v>
      </c>
      <c r="AF26" s="11" t="s">
        <v>97</v>
      </c>
      <c r="AG26" s="11" t="s">
        <v>97</v>
      </c>
      <c r="AH26" s="11" t="s">
        <v>97</v>
      </c>
      <c r="AI26" s="11" t="s">
        <v>97</v>
      </c>
      <c r="AJ26" s="11" t="s">
        <v>97</v>
      </c>
      <c r="AK26" s="11" t="s">
        <v>97</v>
      </c>
      <c r="AL26" s="11" t="s">
        <v>97</v>
      </c>
      <c r="AM26" s="11" t="s">
        <v>97</v>
      </c>
      <c r="AN26" s="11" t="s">
        <v>97</v>
      </c>
      <c r="AO26" s="11" t="s">
        <v>97</v>
      </c>
      <c r="AP26" s="11" t="s">
        <v>97</v>
      </c>
      <c r="AQ26" s="11" t="s">
        <v>97</v>
      </c>
      <c r="AR26" s="11" t="s">
        <v>97</v>
      </c>
      <c r="AS26" s="11" t="s">
        <v>97</v>
      </c>
      <c r="AT26" s="11" t="s">
        <v>97</v>
      </c>
      <c r="AU26" s="11" t="s">
        <v>97</v>
      </c>
      <c r="AV26" s="11" t="s">
        <v>97</v>
      </c>
      <c r="AW26" s="11" t="s">
        <v>97</v>
      </c>
      <c r="AX26" s="11" t="s">
        <v>97</v>
      </c>
      <c r="AY26" s="8"/>
    </row>
    <row r="27" spans="1:51" s="17" customFormat="1" ht="15" customHeight="1" thickBot="1">
      <c r="A27" s="33" t="s">
        <v>113</v>
      </c>
      <c r="B27" s="34"/>
      <c r="C27" s="18">
        <v>2.982354333175659</v>
      </c>
      <c r="D27" s="18">
        <v>6.3518946313296318</v>
      </c>
      <c r="E27" s="18">
        <v>5.7344598886838716</v>
      </c>
      <c r="F27" s="18">
        <v>5.9090825832053673</v>
      </c>
      <c r="G27" s="18">
        <v>5.9198577336780653</v>
      </c>
      <c r="H27" s="18">
        <v>10.001766378506369</v>
      </c>
      <c r="I27" s="18">
        <v>7.3865970193356851</v>
      </c>
      <c r="J27" s="18">
        <v>7.7471696345025407</v>
      </c>
      <c r="K27" s="18">
        <v>6.2350793374204123</v>
      </c>
      <c r="L27" s="18">
        <v>5.5036485621103441</v>
      </c>
      <c r="M27" s="18">
        <v>4.9116460257748056</v>
      </c>
      <c r="N27" s="18">
        <v>3.9541499172315939</v>
      </c>
      <c r="O27" s="18">
        <v>6.1851896531056614</v>
      </c>
      <c r="P27" s="18">
        <v>9.7510394129414486</v>
      </c>
      <c r="Q27" s="18">
        <v>8.1101456892452699</v>
      </c>
      <c r="R27" s="18">
        <v>7.7960533591607062</v>
      </c>
      <c r="S27" s="18">
        <v>8.6280507280192591</v>
      </c>
      <c r="T27" s="18">
        <v>14.294549978506531</v>
      </c>
      <c r="U27" s="18">
        <v>8.6957285484248619</v>
      </c>
      <c r="V27" s="18">
        <v>6.3385901063953538</v>
      </c>
      <c r="W27" s="18">
        <v>5.5925848949140136</v>
      </c>
      <c r="X27" s="18">
        <v>7.0355372909038403</v>
      </c>
      <c r="Y27" s="18">
        <v>6.9465772892809596</v>
      </c>
      <c r="Z27" s="18">
        <v>11.167853563147579</v>
      </c>
      <c r="AA27" s="18">
        <v>29.548013274685111</v>
      </c>
      <c r="AB27" s="18">
        <v>4.5835497843852231</v>
      </c>
      <c r="AC27" s="18">
        <v>9.6558986084942156</v>
      </c>
      <c r="AD27" s="18">
        <v>24.499877499612079</v>
      </c>
      <c r="AE27" s="18">
        <v>15.121521631114961</v>
      </c>
      <c r="AF27" s="18">
        <v>10.446532138611969</v>
      </c>
      <c r="AG27" s="18">
        <v>18.520092494258339</v>
      </c>
      <c r="AH27" s="18" t="s">
        <v>114</v>
      </c>
      <c r="AI27" s="18">
        <v>26.191488210155281</v>
      </c>
      <c r="AJ27" s="18" t="s">
        <v>114</v>
      </c>
      <c r="AK27" s="18">
        <v>5.8352684276067572</v>
      </c>
      <c r="AL27" s="18">
        <v>4.8810735218054928</v>
      </c>
      <c r="AM27" s="18">
        <v>14.944650662952659</v>
      </c>
      <c r="AN27" s="18">
        <v>5.6108950187641673</v>
      </c>
      <c r="AO27" s="18">
        <v>6.3385901063953538</v>
      </c>
      <c r="AP27" s="18" t="s">
        <v>114</v>
      </c>
      <c r="AQ27" s="18">
        <v>17.601143584430531</v>
      </c>
      <c r="AR27" s="18">
        <v>22.48260702236891</v>
      </c>
      <c r="AS27" s="18">
        <v>6.92918677352686</v>
      </c>
      <c r="AT27" s="18">
        <v>5.0134793653238532</v>
      </c>
      <c r="AU27" s="18">
        <v>6.5183740979408498</v>
      </c>
      <c r="AV27" s="18">
        <v>11.549137419908851</v>
      </c>
      <c r="AW27" s="18">
        <v>10.56731235382858</v>
      </c>
      <c r="AX27" s="18">
        <v>10.10761486249565</v>
      </c>
      <c r="AY27" s="8"/>
    </row>
    <row r="28" spans="1:51" ht="15.75" customHeight="1" thickTop="1">
      <c r="A28" s="13" t="s">
        <v>197</v>
      </c>
      <c r="B28" s="14"/>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row>
    <row r="29" spans="1:51">
      <c r="A29" s="16" t="s">
        <v>115</v>
      </c>
    </row>
  </sheetData>
  <mergeCells count="20">
    <mergeCell ref="AR3:AX3"/>
    <mergeCell ref="V3:AA3"/>
    <mergeCell ref="AB3:AK3"/>
    <mergeCell ref="AV2:AX2"/>
    <mergeCell ref="A2:C2"/>
    <mergeCell ref="A3:B5"/>
    <mergeCell ref="D3:G3"/>
    <mergeCell ref="H3:L3"/>
    <mergeCell ref="M3:N3"/>
    <mergeCell ref="O3:U3"/>
    <mergeCell ref="AL3:AQ3"/>
    <mergeCell ref="B21:B23"/>
    <mergeCell ref="B24:B26"/>
    <mergeCell ref="A6:A26"/>
    <mergeCell ref="A27:B27"/>
    <mergeCell ref="B6:B8"/>
    <mergeCell ref="B9:B11"/>
    <mergeCell ref="B12:B14"/>
    <mergeCell ref="B15:B17"/>
    <mergeCell ref="B18:B20"/>
  </mergeCells>
  <hyperlinks>
    <hyperlink ref="A1" location="'TOC'!A1:A1" display="Back to TOC" xr:uid="{00000000-0004-0000-15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Y29"/>
  <sheetViews>
    <sheetView workbookViewId="0">
      <pane xSplit="2" topLeftCell="C1" activePane="topRight" state="frozen"/>
      <selection pane="topRight"/>
    </sheetView>
  </sheetViews>
  <sheetFormatPr baseColWidth="10" defaultColWidth="8.83203125" defaultRowHeight="15"/>
  <cols>
    <col min="1" max="1" width="50" style="19" customWidth="1"/>
    <col min="2" max="2" width="25" style="19"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7" t="s">
        <v>198</v>
      </c>
      <c r="B2" s="31"/>
      <c r="C2" s="31"/>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6" t="s">
        <v>29</v>
      </c>
      <c r="AW2" s="31"/>
      <c r="AX2" s="31"/>
      <c r="AY2" s="8"/>
    </row>
    <row r="3" spans="1:51" ht="37" customHeight="1">
      <c r="A3" s="38"/>
      <c r="B3" s="31"/>
      <c r="C3" s="20" t="s">
        <v>30</v>
      </c>
      <c r="D3" s="35" t="s">
        <v>31</v>
      </c>
      <c r="E3" s="31"/>
      <c r="F3" s="31"/>
      <c r="G3" s="31"/>
      <c r="H3" s="35" t="s">
        <v>32</v>
      </c>
      <c r="I3" s="31"/>
      <c r="J3" s="31"/>
      <c r="K3" s="31"/>
      <c r="L3" s="31"/>
      <c r="M3" s="35" t="s">
        <v>33</v>
      </c>
      <c r="N3" s="31"/>
      <c r="O3" s="35" t="s">
        <v>34</v>
      </c>
      <c r="P3" s="31"/>
      <c r="Q3" s="31"/>
      <c r="R3" s="31"/>
      <c r="S3" s="31"/>
      <c r="T3" s="31"/>
      <c r="U3" s="31"/>
      <c r="V3" s="35" t="s">
        <v>35</v>
      </c>
      <c r="W3" s="31"/>
      <c r="X3" s="31"/>
      <c r="Y3" s="31"/>
      <c r="Z3" s="31"/>
      <c r="AA3" s="31"/>
      <c r="AB3" s="35" t="s">
        <v>36</v>
      </c>
      <c r="AC3" s="31"/>
      <c r="AD3" s="31"/>
      <c r="AE3" s="31"/>
      <c r="AF3" s="31"/>
      <c r="AG3" s="31"/>
      <c r="AH3" s="31"/>
      <c r="AI3" s="31"/>
      <c r="AJ3" s="31"/>
      <c r="AK3" s="31"/>
      <c r="AL3" s="35" t="s">
        <v>37</v>
      </c>
      <c r="AM3" s="31"/>
      <c r="AN3" s="31"/>
      <c r="AO3" s="31"/>
      <c r="AP3" s="31"/>
      <c r="AQ3" s="31"/>
      <c r="AR3" s="35" t="s">
        <v>38</v>
      </c>
      <c r="AS3" s="31"/>
      <c r="AT3" s="31"/>
      <c r="AU3" s="31"/>
      <c r="AV3" s="31"/>
      <c r="AW3" s="31"/>
      <c r="AX3" s="31"/>
      <c r="AY3" s="8"/>
    </row>
    <row r="4" spans="1:51" ht="16" customHeight="1">
      <c r="A4" s="31"/>
      <c r="B4" s="31"/>
      <c r="C4" s="21" t="s">
        <v>39</v>
      </c>
      <c r="D4" s="21" t="s">
        <v>39</v>
      </c>
      <c r="E4" s="21" t="s">
        <v>40</v>
      </c>
      <c r="F4" s="21" t="s">
        <v>41</v>
      </c>
      <c r="G4" s="21" t="s">
        <v>42</v>
      </c>
      <c r="H4" s="21" t="s">
        <v>39</v>
      </c>
      <c r="I4" s="21" t="s">
        <v>40</v>
      </c>
      <c r="J4" s="21" t="s">
        <v>41</v>
      </c>
      <c r="K4" s="21" t="s">
        <v>42</v>
      </c>
      <c r="L4" s="21" t="s">
        <v>43</v>
      </c>
      <c r="M4" s="21" t="s">
        <v>39</v>
      </c>
      <c r="N4" s="21" t="s">
        <v>40</v>
      </c>
      <c r="O4" s="21" t="s">
        <v>39</v>
      </c>
      <c r="P4" s="21" t="s">
        <v>40</v>
      </c>
      <c r="Q4" s="21" t="s">
        <v>41</v>
      </c>
      <c r="R4" s="21" t="s">
        <v>42</v>
      </c>
      <c r="S4" s="21" t="s">
        <v>43</v>
      </c>
      <c r="T4" s="21" t="s">
        <v>44</v>
      </c>
      <c r="U4" s="21" t="s">
        <v>45</v>
      </c>
      <c r="V4" s="21" t="s">
        <v>39</v>
      </c>
      <c r="W4" s="21" t="s">
        <v>40</v>
      </c>
      <c r="X4" s="21" t="s">
        <v>41</v>
      </c>
      <c r="Y4" s="21" t="s">
        <v>42</v>
      </c>
      <c r="Z4" s="21" t="s">
        <v>43</v>
      </c>
      <c r="AA4" s="21" t="s">
        <v>44</v>
      </c>
      <c r="AB4" s="21" t="s">
        <v>39</v>
      </c>
      <c r="AC4" s="21" t="s">
        <v>40</v>
      </c>
      <c r="AD4" s="21" t="s">
        <v>41</v>
      </c>
      <c r="AE4" s="21" t="s">
        <v>42</v>
      </c>
      <c r="AF4" s="21" t="s">
        <v>43</v>
      </c>
      <c r="AG4" s="21" t="s">
        <v>44</v>
      </c>
      <c r="AH4" s="21" t="s">
        <v>45</v>
      </c>
      <c r="AI4" s="21" t="s">
        <v>46</v>
      </c>
      <c r="AJ4" s="21" t="s">
        <v>47</v>
      </c>
      <c r="AK4" s="21" t="s">
        <v>48</v>
      </c>
      <c r="AL4" s="21" t="s">
        <v>39</v>
      </c>
      <c r="AM4" s="21" t="s">
        <v>40</v>
      </c>
      <c r="AN4" s="21" t="s">
        <v>41</v>
      </c>
      <c r="AO4" s="21" t="s">
        <v>42</v>
      </c>
      <c r="AP4" s="21" t="s">
        <v>43</v>
      </c>
      <c r="AQ4" s="21" t="s">
        <v>44</v>
      </c>
      <c r="AR4" s="21" t="s">
        <v>39</v>
      </c>
      <c r="AS4" s="21" t="s">
        <v>40</v>
      </c>
      <c r="AT4" s="21" t="s">
        <v>41</v>
      </c>
      <c r="AU4" s="21" t="s">
        <v>42</v>
      </c>
      <c r="AV4" s="21" t="s">
        <v>43</v>
      </c>
      <c r="AW4" s="21" t="s">
        <v>44</v>
      </c>
      <c r="AX4" s="21" t="s">
        <v>45</v>
      </c>
      <c r="AY4" s="8"/>
    </row>
    <row r="5" spans="1:51" ht="34.5" customHeight="1">
      <c r="A5" s="31"/>
      <c r="B5" s="31"/>
      <c r="C5" s="20" t="s">
        <v>49</v>
      </c>
      <c r="D5" s="20" t="s">
        <v>50</v>
      </c>
      <c r="E5" s="20" t="s">
        <v>51</v>
      </c>
      <c r="F5" s="20" t="s">
        <v>52</v>
      </c>
      <c r="G5" s="20" t="s">
        <v>53</v>
      </c>
      <c r="H5" s="20" t="s">
        <v>54</v>
      </c>
      <c r="I5" s="20" t="s">
        <v>55</v>
      </c>
      <c r="J5" s="20" t="s">
        <v>56</v>
      </c>
      <c r="K5" s="20" t="s">
        <v>57</v>
      </c>
      <c r="L5" s="20" t="s">
        <v>58</v>
      </c>
      <c r="M5" s="20" t="s">
        <v>59</v>
      </c>
      <c r="N5" s="20" t="s">
        <v>60</v>
      </c>
      <c r="O5" s="20" t="s">
        <v>61</v>
      </c>
      <c r="P5" s="20" t="s">
        <v>62</v>
      </c>
      <c r="Q5" s="20" t="s">
        <v>63</v>
      </c>
      <c r="R5" s="20" t="s">
        <v>64</v>
      </c>
      <c r="S5" s="20" t="s">
        <v>65</v>
      </c>
      <c r="T5" s="20" t="s">
        <v>66</v>
      </c>
      <c r="U5" s="20" t="s">
        <v>67</v>
      </c>
      <c r="V5" s="20" t="s">
        <v>68</v>
      </c>
      <c r="W5" s="20" t="s">
        <v>69</v>
      </c>
      <c r="X5" s="20" t="s">
        <v>70</v>
      </c>
      <c r="Y5" s="20" t="s">
        <v>71</v>
      </c>
      <c r="Z5" s="20" t="s">
        <v>72</v>
      </c>
      <c r="AA5" s="20" t="s">
        <v>73</v>
      </c>
      <c r="AB5" s="20" t="s">
        <v>74</v>
      </c>
      <c r="AC5" s="20" t="s">
        <v>75</v>
      </c>
      <c r="AD5" s="20" t="s">
        <v>76</v>
      </c>
      <c r="AE5" s="20" t="s">
        <v>77</v>
      </c>
      <c r="AF5" s="20" t="s">
        <v>78</v>
      </c>
      <c r="AG5" s="20" t="s">
        <v>79</v>
      </c>
      <c r="AH5" s="20" t="s">
        <v>80</v>
      </c>
      <c r="AI5" s="20" t="s">
        <v>81</v>
      </c>
      <c r="AJ5" s="20" t="s">
        <v>82</v>
      </c>
      <c r="AK5" s="20" t="s">
        <v>83</v>
      </c>
      <c r="AL5" s="20" t="s">
        <v>84</v>
      </c>
      <c r="AM5" s="20" t="s">
        <v>85</v>
      </c>
      <c r="AN5" s="20" t="s">
        <v>86</v>
      </c>
      <c r="AO5" s="20" t="s">
        <v>87</v>
      </c>
      <c r="AP5" s="20" t="s">
        <v>88</v>
      </c>
      <c r="AQ5" s="20" t="s">
        <v>89</v>
      </c>
      <c r="AR5" s="20" t="s">
        <v>90</v>
      </c>
      <c r="AS5" s="20" t="s">
        <v>91</v>
      </c>
      <c r="AT5" s="20" t="s">
        <v>92</v>
      </c>
      <c r="AU5" s="20" t="s">
        <v>93</v>
      </c>
      <c r="AV5" s="20" t="s">
        <v>94</v>
      </c>
      <c r="AW5" s="20" t="s">
        <v>95</v>
      </c>
      <c r="AX5" s="20" t="s">
        <v>96</v>
      </c>
      <c r="AY5" s="8"/>
    </row>
    <row r="6" spans="1:51">
      <c r="A6" s="32" t="s">
        <v>199</v>
      </c>
      <c r="B6" s="30" t="s">
        <v>121</v>
      </c>
      <c r="C6" s="9">
        <v>0.47608232205669998</v>
      </c>
      <c r="D6" s="9">
        <v>0.49682148561419998</v>
      </c>
      <c r="E6" s="9">
        <v>0.47556756319600002</v>
      </c>
      <c r="F6" s="9">
        <v>0.47613338697739999</v>
      </c>
      <c r="G6" s="9">
        <v>0.45844687240760001</v>
      </c>
      <c r="H6" s="9">
        <v>0.52058529081909999</v>
      </c>
      <c r="I6" s="9">
        <v>0.47602564021420002</v>
      </c>
      <c r="J6" s="9">
        <v>0.48019017983919998</v>
      </c>
      <c r="K6" s="9">
        <v>0.48076149024620002</v>
      </c>
      <c r="L6" s="9">
        <v>0.45725504359109997</v>
      </c>
      <c r="M6" s="9">
        <v>0.48981907319660001</v>
      </c>
      <c r="N6" s="9">
        <v>0.47460345322419989</v>
      </c>
      <c r="O6" s="9">
        <v>0.68212229411409997</v>
      </c>
      <c r="P6" s="9">
        <v>0.61256133384830003</v>
      </c>
      <c r="Q6" s="9">
        <v>0.58559000820030005</v>
      </c>
      <c r="R6" s="9">
        <v>0.42731179373270001</v>
      </c>
      <c r="S6" s="9">
        <v>0.29329760170079999</v>
      </c>
      <c r="T6" s="9">
        <v>0.2486665447419</v>
      </c>
      <c r="U6" s="9">
        <v>0.22809689441789999</v>
      </c>
      <c r="V6" s="9">
        <v>0.60286734479040005</v>
      </c>
      <c r="W6" s="9">
        <v>0.62025896658239998</v>
      </c>
      <c r="X6" s="9">
        <v>0.43064804149969999</v>
      </c>
      <c r="Y6" s="9">
        <v>0.28422846230490001</v>
      </c>
      <c r="Z6" s="9">
        <v>0.16897657630160001</v>
      </c>
      <c r="AA6" s="9">
        <v>0.52199441352480003</v>
      </c>
      <c r="AB6" s="9">
        <v>0.60708914174649997</v>
      </c>
      <c r="AC6" s="9">
        <v>0.50394831825899999</v>
      </c>
      <c r="AD6" s="9">
        <v>0.48365632920770002</v>
      </c>
      <c r="AE6" s="9">
        <v>0.52702735482490004</v>
      </c>
      <c r="AF6" s="9">
        <v>0.40860772123849998</v>
      </c>
      <c r="AG6" s="9">
        <v>0.2892766051931</v>
      </c>
      <c r="AH6" s="9">
        <v>0</v>
      </c>
      <c r="AI6" s="9">
        <v>0.33758775698780003</v>
      </c>
      <c r="AJ6" s="9">
        <v>0</v>
      </c>
      <c r="AK6" s="9">
        <v>0.33015141685339999</v>
      </c>
      <c r="AL6" s="9">
        <v>0.50323908723160005</v>
      </c>
      <c r="AM6" s="9">
        <v>0.34778454598910002</v>
      </c>
      <c r="AN6" s="9">
        <v>0.44835276411699998</v>
      </c>
      <c r="AO6" s="9">
        <v>0.50500056443109997</v>
      </c>
      <c r="AP6" s="9">
        <v>0.36409871318089998</v>
      </c>
      <c r="AQ6" s="9">
        <v>0.39623048839160002</v>
      </c>
      <c r="AR6" s="9">
        <v>0.35435651708100002</v>
      </c>
      <c r="AS6" s="9">
        <v>0.5225681088363</v>
      </c>
      <c r="AT6" s="9">
        <v>0.44778650592829999</v>
      </c>
      <c r="AU6" s="9">
        <v>0.47881783945329998</v>
      </c>
      <c r="AV6" s="9">
        <v>0.48430886788189997</v>
      </c>
      <c r="AW6" s="9">
        <v>0.42938242624159989</v>
      </c>
      <c r="AX6" s="9">
        <v>0.54681064763840004</v>
      </c>
      <c r="AY6" s="8"/>
    </row>
    <row r="7" spans="1:51">
      <c r="A7" s="31"/>
      <c r="B7" s="31"/>
      <c r="C7" s="10">
        <v>492</v>
      </c>
      <c r="D7" s="10">
        <v>108</v>
      </c>
      <c r="E7" s="10">
        <v>137</v>
      </c>
      <c r="F7" s="10">
        <v>126</v>
      </c>
      <c r="G7" s="10">
        <v>121</v>
      </c>
      <c r="H7" s="10">
        <v>42</v>
      </c>
      <c r="I7" s="10">
        <v>87</v>
      </c>
      <c r="J7" s="10">
        <v>82</v>
      </c>
      <c r="K7" s="10">
        <v>108</v>
      </c>
      <c r="L7" s="10">
        <v>139</v>
      </c>
      <c r="M7" s="10">
        <v>186</v>
      </c>
      <c r="N7" s="10">
        <v>281</v>
      </c>
      <c r="O7" s="10">
        <v>168</v>
      </c>
      <c r="P7" s="10">
        <v>61</v>
      </c>
      <c r="Q7" s="10">
        <v>80</v>
      </c>
      <c r="R7" s="10">
        <v>63</v>
      </c>
      <c r="S7" s="10">
        <v>31</v>
      </c>
      <c r="T7" s="10">
        <v>17</v>
      </c>
      <c r="U7" s="10">
        <v>23</v>
      </c>
      <c r="V7" s="10">
        <v>144</v>
      </c>
      <c r="W7" s="10">
        <v>184</v>
      </c>
      <c r="X7" s="10">
        <v>79</v>
      </c>
      <c r="Y7" s="10">
        <v>47</v>
      </c>
      <c r="Z7" s="10">
        <v>12</v>
      </c>
      <c r="AA7" s="10">
        <v>5</v>
      </c>
      <c r="AB7" s="10">
        <v>272</v>
      </c>
      <c r="AC7" s="10">
        <v>49</v>
      </c>
      <c r="AD7" s="10">
        <v>8</v>
      </c>
      <c r="AE7" s="10">
        <v>17</v>
      </c>
      <c r="AF7" s="10">
        <v>34</v>
      </c>
      <c r="AG7" s="10">
        <v>7</v>
      </c>
      <c r="AH7" s="10">
        <v>0</v>
      </c>
      <c r="AI7" s="10">
        <v>5</v>
      </c>
      <c r="AJ7" s="10">
        <v>0</v>
      </c>
      <c r="AK7" s="10">
        <v>85</v>
      </c>
      <c r="AL7" s="10">
        <v>196</v>
      </c>
      <c r="AM7" s="10">
        <v>17</v>
      </c>
      <c r="AN7" s="10">
        <v>134</v>
      </c>
      <c r="AO7" s="10">
        <v>108</v>
      </c>
      <c r="AP7" s="10">
        <v>1</v>
      </c>
      <c r="AQ7" s="10">
        <v>13</v>
      </c>
      <c r="AR7" s="10">
        <v>6</v>
      </c>
      <c r="AS7" s="10">
        <v>102</v>
      </c>
      <c r="AT7" s="10">
        <v>157</v>
      </c>
      <c r="AU7" s="10">
        <v>109</v>
      </c>
      <c r="AV7" s="10">
        <v>36</v>
      </c>
      <c r="AW7" s="10">
        <v>36</v>
      </c>
      <c r="AX7" s="10">
        <v>46</v>
      </c>
      <c r="AY7" s="8"/>
    </row>
    <row r="8" spans="1:51">
      <c r="A8" s="31"/>
      <c r="B8" s="31"/>
      <c r="C8" s="11" t="s">
        <v>97</v>
      </c>
      <c r="D8" s="11"/>
      <c r="E8" s="11"/>
      <c r="F8" s="11"/>
      <c r="G8" s="11"/>
      <c r="H8" s="11"/>
      <c r="I8" s="11"/>
      <c r="J8" s="11"/>
      <c r="K8" s="11"/>
      <c r="L8" s="11"/>
      <c r="M8" s="11"/>
      <c r="N8" s="11"/>
      <c r="O8" s="12" t="s">
        <v>167</v>
      </c>
      <c r="P8" s="12" t="s">
        <v>130</v>
      </c>
      <c r="Q8" s="12" t="s">
        <v>130</v>
      </c>
      <c r="R8" s="11"/>
      <c r="S8" s="11"/>
      <c r="T8" s="11"/>
      <c r="U8" s="11"/>
      <c r="V8" s="12" t="s">
        <v>126</v>
      </c>
      <c r="W8" s="12" t="s">
        <v>134</v>
      </c>
      <c r="X8" s="11"/>
      <c r="Y8" s="11"/>
      <c r="Z8" s="11"/>
      <c r="AA8" s="11"/>
      <c r="AB8" s="12" t="s">
        <v>105</v>
      </c>
      <c r="AC8" s="11"/>
      <c r="AD8" s="11"/>
      <c r="AE8" s="11"/>
      <c r="AF8" s="11"/>
      <c r="AG8" s="11"/>
      <c r="AH8" s="11"/>
      <c r="AI8" s="11"/>
      <c r="AJ8" s="11"/>
      <c r="AK8" s="11"/>
      <c r="AL8" s="11"/>
      <c r="AM8" s="11"/>
      <c r="AN8" s="11"/>
      <c r="AO8" s="11"/>
      <c r="AP8" s="11"/>
      <c r="AQ8" s="11"/>
      <c r="AR8" s="11"/>
      <c r="AS8" s="11"/>
      <c r="AT8" s="11"/>
      <c r="AU8" s="11"/>
      <c r="AV8" s="11"/>
      <c r="AW8" s="11"/>
      <c r="AX8" s="11"/>
      <c r="AY8" s="8"/>
    </row>
    <row r="9" spans="1:51">
      <c r="A9" s="31"/>
      <c r="B9" s="30" t="s">
        <v>181</v>
      </c>
      <c r="C9" s="9">
        <v>8.5410795253420005E-2</v>
      </c>
      <c r="D9" s="9">
        <v>0.1061653515804</v>
      </c>
      <c r="E9" s="9">
        <v>0.100481433201</v>
      </c>
      <c r="F9" s="9">
        <v>8.353371017656E-2</v>
      </c>
      <c r="G9" s="9">
        <v>5.3012572447900003E-2</v>
      </c>
      <c r="H9" s="9">
        <v>5.9020359544630002E-2</v>
      </c>
      <c r="I9" s="9">
        <v>7.0264679570129995E-2</v>
      </c>
      <c r="J9" s="9">
        <v>0.10567599178830001</v>
      </c>
      <c r="K9" s="9">
        <v>0.1124794486474</v>
      </c>
      <c r="L9" s="9">
        <v>8.1454523314609992E-2</v>
      </c>
      <c r="M9" s="9">
        <v>9.9588166797690003E-2</v>
      </c>
      <c r="N9" s="9">
        <v>7.2637549164900006E-2</v>
      </c>
      <c r="O9" s="9">
        <v>0.19276377978289999</v>
      </c>
      <c r="P9" s="9">
        <v>0.1141290903682</v>
      </c>
      <c r="Q9" s="9">
        <v>0.10206230368459999</v>
      </c>
      <c r="R9" s="9">
        <v>1.376953598511E-2</v>
      </c>
      <c r="S9" s="9">
        <v>6.9220957620449997E-2</v>
      </c>
      <c r="T9" s="9">
        <v>0</v>
      </c>
      <c r="U9" s="9">
        <v>3.6431763964580012E-2</v>
      </c>
      <c r="V9" s="9">
        <v>0.12593086020210001</v>
      </c>
      <c r="W9" s="9">
        <v>0.13340772652499999</v>
      </c>
      <c r="X9" s="9">
        <v>4.1112349090380002E-2</v>
      </c>
      <c r="Y9" s="9">
        <v>3.4066668667220003E-2</v>
      </c>
      <c r="Z9" s="9">
        <v>1.155866535544E-2</v>
      </c>
      <c r="AA9" s="9">
        <v>6.8085977707660006E-2</v>
      </c>
      <c r="AB9" s="9">
        <v>0.1302906343944</v>
      </c>
      <c r="AC9" s="9">
        <v>9.7804249332859999E-2</v>
      </c>
      <c r="AD9" s="9">
        <v>0</v>
      </c>
      <c r="AE9" s="9">
        <v>6.5887831092799998E-2</v>
      </c>
      <c r="AF9" s="9">
        <v>9.6840898089399996E-2</v>
      </c>
      <c r="AG9" s="9">
        <v>2.2834629146719999E-2</v>
      </c>
      <c r="AH9" s="9">
        <v>0</v>
      </c>
      <c r="AI9" s="9">
        <v>0</v>
      </c>
      <c r="AJ9" s="9">
        <v>0</v>
      </c>
      <c r="AK9" s="9">
        <v>2.0661904014769999E-2</v>
      </c>
      <c r="AL9" s="9">
        <v>7.9693457540389992E-2</v>
      </c>
      <c r="AM9" s="9">
        <v>7.2373556217700002E-2</v>
      </c>
      <c r="AN9" s="9">
        <v>8.8689366246000004E-2</v>
      </c>
      <c r="AO9" s="9">
        <v>0.1040985078052</v>
      </c>
      <c r="AP9" s="9">
        <v>0</v>
      </c>
      <c r="AQ9" s="9">
        <v>0</v>
      </c>
      <c r="AR9" s="9">
        <v>2.6262342029879999E-2</v>
      </c>
      <c r="AS9" s="9">
        <v>6.947947690813E-2</v>
      </c>
      <c r="AT9" s="9">
        <v>6.1118921704199997E-2</v>
      </c>
      <c r="AU9" s="9">
        <v>9.3912465605860002E-2</v>
      </c>
      <c r="AV9" s="9">
        <v>0.1240514584479</v>
      </c>
      <c r="AW9" s="9">
        <v>5.689325835174E-2</v>
      </c>
      <c r="AX9" s="9">
        <v>0.17862258090720001</v>
      </c>
      <c r="AY9" s="8"/>
    </row>
    <row r="10" spans="1:51">
      <c r="A10" s="31"/>
      <c r="B10" s="31"/>
      <c r="C10" s="10">
        <v>91</v>
      </c>
      <c r="D10" s="10">
        <v>21</v>
      </c>
      <c r="E10" s="10">
        <v>32</v>
      </c>
      <c r="F10" s="10">
        <v>21</v>
      </c>
      <c r="G10" s="10">
        <v>17</v>
      </c>
      <c r="H10" s="10">
        <v>5</v>
      </c>
      <c r="I10" s="10">
        <v>11</v>
      </c>
      <c r="J10" s="10">
        <v>16</v>
      </c>
      <c r="K10" s="10">
        <v>23</v>
      </c>
      <c r="L10" s="10">
        <v>29</v>
      </c>
      <c r="M10" s="10">
        <v>36</v>
      </c>
      <c r="N10" s="10">
        <v>50</v>
      </c>
      <c r="O10" s="10">
        <v>46</v>
      </c>
      <c r="P10" s="10">
        <v>17</v>
      </c>
      <c r="Q10" s="10">
        <v>13</v>
      </c>
      <c r="R10" s="10">
        <v>3</v>
      </c>
      <c r="S10" s="10">
        <v>3</v>
      </c>
      <c r="T10" s="10">
        <v>0</v>
      </c>
      <c r="U10" s="10">
        <v>4</v>
      </c>
      <c r="V10" s="10">
        <v>29</v>
      </c>
      <c r="W10" s="10">
        <v>44</v>
      </c>
      <c r="X10" s="10">
        <v>7</v>
      </c>
      <c r="Y10" s="10">
        <v>4</v>
      </c>
      <c r="Z10" s="10">
        <v>1</v>
      </c>
      <c r="AA10" s="10">
        <v>1</v>
      </c>
      <c r="AB10" s="10">
        <v>61</v>
      </c>
      <c r="AC10" s="10">
        <v>8</v>
      </c>
      <c r="AD10" s="10">
        <v>0</v>
      </c>
      <c r="AE10" s="10">
        <v>3</v>
      </c>
      <c r="AF10" s="10">
        <v>6</v>
      </c>
      <c r="AG10" s="10">
        <v>1</v>
      </c>
      <c r="AH10" s="10">
        <v>0</v>
      </c>
      <c r="AI10" s="10">
        <v>0</v>
      </c>
      <c r="AJ10" s="10">
        <v>0</v>
      </c>
      <c r="AK10" s="10">
        <v>7</v>
      </c>
      <c r="AL10" s="10">
        <v>33</v>
      </c>
      <c r="AM10" s="10">
        <v>3</v>
      </c>
      <c r="AN10" s="10">
        <v>32</v>
      </c>
      <c r="AO10" s="10">
        <v>18</v>
      </c>
      <c r="AP10" s="10">
        <v>0</v>
      </c>
      <c r="AQ10" s="10">
        <v>0</v>
      </c>
      <c r="AR10" s="10">
        <v>1</v>
      </c>
      <c r="AS10" s="10">
        <v>18</v>
      </c>
      <c r="AT10" s="10">
        <v>24</v>
      </c>
      <c r="AU10" s="10">
        <v>21</v>
      </c>
      <c r="AV10" s="10">
        <v>9</v>
      </c>
      <c r="AW10" s="10">
        <v>4</v>
      </c>
      <c r="AX10" s="10">
        <v>14</v>
      </c>
      <c r="AY10" s="8"/>
    </row>
    <row r="11" spans="1:51">
      <c r="A11" s="31"/>
      <c r="B11" s="31"/>
      <c r="C11" s="11" t="s">
        <v>97</v>
      </c>
      <c r="D11" s="11"/>
      <c r="E11" s="11"/>
      <c r="F11" s="11"/>
      <c r="G11" s="11"/>
      <c r="H11" s="11"/>
      <c r="I11" s="11"/>
      <c r="J11" s="11"/>
      <c r="K11" s="11"/>
      <c r="L11" s="11"/>
      <c r="M11" s="11"/>
      <c r="N11" s="11"/>
      <c r="O11" s="12" t="s">
        <v>200</v>
      </c>
      <c r="P11" s="12" t="s">
        <v>131</v>
      </c>
      <c r="Q11" s="12" t="s">
        <v>131</v>
      </c>
      <c r="R11" s="11"/>
      <c r="S11" s="11"/>
      <c r="T11" s="11"/>
      <c r="U11" s="11"/>
      <c r="V11" s="12" t="s">
        <v>103</v>
      </c>
      <c r="W11" s="12" t="s">
        <v>103</v>
      </c>
      <c r="X11" s="11"/>
      <c r="Y11" s="11"/>
      <c r="Z11" s="11"/>
      <c r="AA11" s="11"/>
      <c r="AB11" s="12" t="s">
        <v>105</v>
      </c>
      <c r="AC11" s="11"/>
      <c r="AD11" s="11"/>
      <c r="AE11" s="11"/>
      <c r="AF11" s="11"/>
      <c r="AG11" s="11"/>
      <c r="AH11" s="11"/>
      <c r="AI11" s="11"/>
      <c r="AJ11" s="11"/>
      <c r="AK11" s="11"/>
      <c r="AL11" s="11"/>
      <c r="AM11" s="11"/>
      <c r="AN11" s="11"/>
      <c r="AO11" s="11"/>
      <c r="AP11" s="11"/>
      <c r="AQ11" s="11"/>
      <c r="AR11" s="11"/>
      <c r="AS11" s="11"/>
      <c r="AT11" s="11"/>
      <c r="AU11" s="11"/>
      <c r="AV11" s="11"/>
      <c r="AW11" s="11"/>
      <c r="AX11" s="11"/>
      <c r="AY11" s="8"/>
    </row>
    <row r="12" spans="1:51">
      <c r="A12" s="31"/>
      <c r="B12" s="30" t="s">
        <v>185</v>
      </c>
      <c r="C12" s="9">
        <v>0.39067152680329997</v>
      </c>
      <c r="D12" s="9">
        <v>0.39065613403380001</v>
      </c>
      <c r="E12" s="9">
        <v>0.37508612999500002</v>
      </c>
      <c r="F12" s="9">
        <v>0.39259967680079999</v>
      </c>
      <c r="G12" s="9">
        <v>0.40543429995969998</v>
      </c>
      <c r="H12" s="9">
        <v>0.46156493127449999</v>
      </c>
      <c r="I12" s="9">
        <v>0.40576096064400002</v>
      </c>
      <c r="J12" s="9">
        <v>0.37451418805080011</v>
      </c>
      <c r="K12" s="9">
        <v>0.36828204159880001</v>
      </c>
      <c r="L12" s="9">
        <v>0.37580052027650002</v>
      </c>
      <c r="M12" s="9">
        <v>0.39023090639890001</v>
      </c>
      <c r="N12" s="9">
        <v>0.40196590405929999</v>
      </c>
      <c r="O12" s="9">
        <v>0.4893585143311</v>
      </c>
      <c r="P12" s="9">
        <v>0.49843224348010001</v>
      </c>
      <c r="Q12" s="9">
        <v>0.48352770451569999</v>
      </c>
      <c r="R12" s="9">
        <v>0.41354225774760001</v>
      </c>
      <c r="S12" s="9">
        <v>0.22407664408040001</v>
      </c>
      <c r="T12" s="9">
        <v>0.2486665447419</v>
      </c>
      <c r="U12" s="9">
        <v>0.1916651304533</v>
      </c>
      <c r="V12" s="9">
        <v>0.47693648458819998</v>
      </c>
      <c r="W12" s="9">
        <v>0.48685124005750002</v>
      </c>
      <c r="X12" s="9">
        <v>0.38953569240930003</v>
      </c>
      <c r="Y12" s="9">
        <v>0.25016179363770003</v>
      </c>
      <c r="Z12" s="9">
        <v>0.1574179109461</v>
      </c>
      <c r="AA12" s="9">
        <v>0.4539084358171</v>
      </c>
      <c r="AB12" s="9">
        <v>0.47679850735210011</v>
      </c>
      <c r="AC12" s="9">
        <v>0.4061440689261</v>
      </c>
      <c r="AD12" s="9">
        <v>0.48365632920770002</v>
      </c>
      <c r="AE12" s="9">
        <v>0.46113952373209999</v>
      </c>
      <c r="AF12" s="9">
        <v>0.31176682314909998</v>
      </c>
      <c r="AG12" s="9">
        <v>0.26644197604640002</v>
      </c>
      <c r="AH12" s="9">
        <v>0</v>
      </c>
      <c r="AI12" s="9">
        <v>0.33758775698780003</v>
      </c>
      <c r="AJ12" s="9">
        <v>0</v>
      </c>
      <c r="AK12" s="9">
        <v>0.30948951283870002</v>
      </c>
      <c r="AL12" s="9">
        <v>0.42354562969120002</v>
      </c>
      <c r="AM12" s="9">
        <v>0.27541098977139999</v>
      </c>
      <c r="AN12" s="9">
        <v>0.35966339787099999</v>
      </c>
      <c r="AO12" s="9">
        <v>0.40090205662590001</v>
      </c>
      <c r="AP12" s="9">
        <v>0.36409871318089998</v>
      </c>
      <c r="AQ12" s="9">
        <v>0.39623048839160002</v>
      </c>
      <c r="AR12" s="9">
        <v>0.3280941750511</v>
      </c>
      <c r="AS12" s="9">
        <v>0.45308863192810001</v>
      </c>
      <c r="AT12" s="9">
        <v>0.38666758422410002</v>
      </c>
      <c r="AU12" s="9">
        <v>0.38490537384739998</v>
      </c>
      <c r="AV12" s="9">
        <v>0.36025740943399998</v>
      </c>
      <c r="AW12" s="9">
        <v>0.3724891678899</v>
      </c>
      <c r="AX12" s="9">
        <v>0.36818806673120003</v>
      </c>
      <c r="AY12" s="8"/>
    </row>
    <row r="13" spans="1:51">
      <c r="A13" s="31"/>
      <c r="B13" s="31"/>
      <c r="C13" s="10">
        <v>401</v>
      </c>
      <c r="D13" s="10">
        <v>87</v>
      </c>
      <c r="E13" s="10">
        <v>105</v>
      </c>
      <c r="F13" s="10">
        <v>105</v>
      </c>
      <c r="G13" s="10">
        <v>104</v>
      </c>
      <c r="H13" s="10">
        <v>37</v>
      </c>
      <c r="I13" s="10">
        <v>76</v>
      </c>
      <c r="J13" s="10">
        <v>66</v>
      </c>
      <c r="K13" s="10">
        <v>85</v>
      </c>
      <c r="L13" s="10">
        <v>110</v>
      </c>
      <c r="M13" s="10">
        <v>150</v>
      </c>
      <c r="N13" s="10">
        <v>231</v>
      </c>
      <c r="O13" s="10">
        <v>122</v>
      </c>
      <c r="P13" s="10">
        <v>44</v>
      </c>
      <c r="Q13" s="10">
        <v>67</v>
      </c>
      <c r="R13" s="10">
        <v>60</v>
      </c>
      <c r="S13" s="10">
        <v>28</v>
      </c>
      <c r="T13" s="10">
        <v>17</v>
      </c>
      <c r="U13" s="10">
        <v>19</v>
      </c>
      <c r="V13" s="10">
        <v>115</v>
      </c>
      <c r="W13" s="10">
        <v>140</v>
      </c>
      <c r="X13" s="10">
        <v>72</v>
      </c>
      <c r="Y13" s="10">
        <v>43</v>
      </c>
      <c r="Z13" s="10">
        <v>11</v>
      </c>
      <c r="AA13" s="10">
        <v>4</v>
      </c>
      <c r="AB13" s="10">
        <v>211</v>
      </c>
      <c r="AC13" s="10">
        <v>41</v>
      </c>
      <c r="AD13" s="10">
        <v>8</v>
      </c>
      <c r="AE13" s="10">
        <v>14</v>
      </c>
      <c r="AF13" s="10">
        <v>28</v>
      </c>
      <c r="AG13" s="10">
        <v>6</v>
      </c>
      <c r="AH13" s="10">
        <v>0</v>
      </c>
      <c r="AI13" s="10">
        <v>5</v>
      </c>
      <c r="AJ13" s="10">
        <v>0</v>
      </c>
      <c r="AK13" s="10">
        <v>78</v>
      </c>
      <c r="AL13" s="10">
        <v>163</v>
      </c>
      <c r="AM13" s="10">
        <v>14</v>
      </c>
      <c r="AN13" s="10">
        <v>102</v>
      </c>
      <c r="AO13" s="10">
        <v>90</v>
      </c>
      <c r="AP13" s="10">
        <v>1</v>
      </c>
      <c r="AQ13" s="10">
        <v>13</v>
      </c>
      <c r="AR13" s="10">
        <v>5</v>
      </c>
      <c r="AS13" s="10">
        <v>84</v>
      </c>
      <c r="AT13" s="10">
        <v>133</v>
      </c>
      <c r="AU13" s="10">
        <v>88</v>
      </c>
      <c r="AV13" s="10">
        <v>27</v>
      </c>
      <c r="AW13" s="10">
        <v>32</v>
      </c>
      <c r="AX13" s="10">
        <v>32</v>
      </c>
      <c r="AY13" s="8"/>
    </row>
    <row r="14" spans="1:51">
      <c r="A14" s="31"/>
      <c r="B14" s="31"/>
      <c r="C14" s="11" t="s">
        <v>97</v>
      </c>
      <c r="D14" s="11"/>
      <c r="E14" s="11"/>
      <c r="F14" s="11"/>
      <c r="G14" s="11"/>
      <c r="H14" s="11"/>
      <c r="I14" s="11"/>
      <c r="J14" s="11"/>
      <c r="K14" s="11"/>
      <c r="L14" s="11"/>
      <c r="M14" s="11"/>
      <c r="N14" s="11"/>
      <c r="O14" s="12" t="s">
        <v>112</v>
      </c>
      <c r="P14" s="12" t="s">
        <v>112</v>
      </c>
      <c r="Q14" s="12" t="s">
        <v>112</v>
      </c>
      <c r="R14" s="11"/>
      <c r="S14" s="11"/>
      <c r="T14" s="11"/>
      <c r="U14" s="11"/>
      <c r="V14" s="12" t="s">
        <v>104</v>
      </c>
      <c r="W14" s="12" t="s">
        <v>104</v>
      </c>
      <c r="X14" s="11"/>
      <c r="Y14" s="11"/>
      <c r="Z14" s="11"/>
      <c r="AA14" s="11"/>
      <c r="AB14" s="12" t="s">
        <v>127</v>
      </c>
      <c r="AC14" s="11"/>
      <c r="AD14" s="11"/>
      <c r="AE14" s="11"/>
      <c r="AF14" s="11"/>
      <c r="AG14" s="11"/>
      <c r="AH14" s="11"/>
      <c r="AI14" s="11"/>
      <c r="AJ14" s="11"/>
      <c r="AK14" s="11"/>
      <c r="AL14" s="11"/>
      <c r="AM14" s="11"/>
      <c r="AN14" s="11"/>
      <c r="AO14" s="11"/>
      <c r="AP14" s="11"/>
      <c r="AQ14" s="11"/>
      <c r="AR14" s="11"/>
      <c r="AS14" s="11"/>
      <c r="AT14" s="11"/>
      <c r="AU14" s="11"/>
      <c r="AV14" s="11"/>
      <c r="AW14" s="11"/>
      <c r="AX14" s="11"/>
      <c r="AY14" s="8"/>
    </row>
    <row r="15" spans="1:51">
      <c r="A15" s="31"/>
      <c r="B15" s="30" t="s">
        <v>186</v>
      </c>
      <c r="C15" s="9">
        <v>0.38331759883099997</v>
      </c>
      <c r="D15" s="9">
        <v>0.37946853306610001</v>
      </c>
      <c r="E15" s="9">
        <v>0.33273228855659998</v>
      </c>
      <c r="F15" s="9">
        <v>0.39830204799539998</v>
      </c>
      <c r="G15" s="9">
        <v>0.42575551438989989</v>
      </c>
      <c r="H15" s="9">
        <v>0.32505189519889999</v>
      </c>
      <c r="I15" s="9">
        <v>0.41135531003050002</v>
      </c>
      <c r="J15" s="9">
        <v>0.39197001043910001</v>
      </c>
      <c r="K15" s="9">
        <v>0.36827903147169999</v>
      </c>
      <c r="L15" s="9">
        <v>0.39466058138260002</v>
      </c>
      <c r="M15" s="9">
        <v>0.38685608648449998</v>
      </c>
      <c r="N15" s="9">
        <v>0.36870359140609998</v>
      </c>
      <c r="O15" s="9">
        <v>0.26700104774889999</v>
      </c>
      <c r="P15" s="9">
        <v>0.32138779757180003</v>
      </c>
      <c r="Q15" s="9">
        <v>0.36458685282629999</v>
      </c>
      <c r="R15" s="9">
        <v>0.36725281390600001</v>
      </c>
      <c r="S15" s="9">
        <v>0.51980103412159995</v>
      </c>
      <c r="T15" s="9">
        <v>0.66752975520440005</v>
      </c>
      <c r="U15" s="9">
        <v>0.44634720401380001</v>
      </c>
      <c r="V15" s="9">
        <v>0.30948442884799998</v>
      </c>
      <c r="W15" s="9">
        <v>0.32008803925759999</v>
      </c>
      <c r="X15" s="9">
        <v>0.37755170550299999</v>
      </c>
      <c r="Y15" s="9">
        <v>0.53289407690440005</v>
      </c>
      <c r="Z15" s="9">
        <v>0.44061328414250001</v>
      </c>
      <c r="AA15" s="9">
        <v>0.29185590387900001</v>
      </c>
      <c r="AB15" s="9">
        <v>0.33212453538710002</v>
      </c>
      <c r="AC15" s="9">
        <v>0.31743955090289999</v>
      </c>
      <c r="AD15" s="9">
        <v>0.25141688354559999</v>
      </c>
      <c r="AE15" s="9">
        <v>0.31851200953949999</v>
      </c>
      <c r="AF15" s="9">
        <v>0.44098348313640001</v>
      </c>
      <c r="AG15" s="9">
        <v>0.54763921633050006</v>
      </c>
      <c r="AH15" s="9">
        <v>0.66301049474270002</v>
      </c>
      <c r="AI15" s="9">
        <v>0.51459167442919995</v>
      </c>
      <c r="AJ15" s="9">
        <v>0.93300355150900005</v>
      </c>
      <c r="AK15" s="9">
        <v>0.429029345028</v>
      </c>
      <c r="AL15" s="9">
        <v>0.36407588073960001</v>
      </c>
      <c r="AM15" s="9">
        <v>0.3272104882229</v>
      </c>
      <c r="AN15" s="9">
        <v>0.39268787280270001</v>
      </c>
      <c r="AO15" s="9">
        <v>0.37532943492769999</v>
      </c>
      <c r="AP15" s="9">
        <v>0.63590128681910008</v>
      </c>
      <c r="AQ15" s="9">
        <v>0.51466974533080001</v>
      </c>
      <c r="AR15" s="9">
        <v>0.49267317975230002</v>
      </c>
      <c r="AS15" s="9">
        <v>0.32801211707540001</v>
      </c>
      <c r="AT15" s="9">
        <v>0.39139502800440001</v>
      </c>
      <c r="AU15" s="9">
        <v>0.42330844313330002</v>
      </c>
      <c r="AV15" s="9">
        <v>0.31967462214969999</v>
      </c>
      <c r="AW15" s="9">
        <v>0.46664999948840002</v>
      </c>
      <c r="AX15" s="9">
        <v>0.3156256072302</v>
      </c>
      <c r="AY15" s="8"/>
    </row>
    <row r="16" spans="1:51">
      <c r="A16" s="31"/>
      <c r="B16" s="31"/>
      <c r="C16" s="10">
        <v>412</v>
      </c>
      <c r="D16" s="10">
        <v>95</v>
      </c>
      <c r="E16" s="10">
        <v>98</v>
      </c>
      <c r="F16" s="10">
        <v>105</v>
      </c>
      <c r="G16" s="10">
        <v>114</v>
      </c>
      <c r="H16" s="10">
        <v>35</v>
      </c>
      <c r="I16" s="10">
        <v>69</v>
      </c>
      <c r="J16" s="10">
        <v>59</v>
      </c>
      <c r="K16" s="10">
        <v>92</v>
      </c>
      <c r="L16" s="10">
        <v>122</v>
      </c>
      <c r="M16" s="10">
        <v>154</v>
      </c>
      <c r="N16" s="10">
        <v>226</v>
      </c>
      <c r="O16" s="10">
        <v>68</v>
      </c>
      <c r="P16" s="10">
        <v>31</v>
      </c>
      <c r="Q16" s="10">
        <v>53</v>
      </c>
      <c r="R16" s="10">
        <v>58</v>
      </c>
      <c r="S16" s="10">
        <v>67</v>
      </c>
      <c r="T16" s="10">
        <v>25</v>
      </c>
      <c r="U16" s="10">
        <v>58</v>
      </c>
      <c r="V16" s="10">
        <v>69</v>
      </c>
      <c r="W16" s="10">
        <v>101</v>
      </c>
      <c r="X16" s="10">
        <v>77</v>
      </c>
      <c r="Y16" s="10">
        <v>106</v>
      </c>
      <c r="Z16" s="10">
        <v>31</v>
      </c>
      <c r="AA16" s="10">
        <v>3</v>
      </c>
      <c r="AB16" s="10">
        <v>147</v>
      </c>
      <c r="AC16" s="10">
        <v>36</v>
      </c>
      <c r="AD16" s="10">
        <v>5</v>
      </c>
      <c r="AE16" s="10">
        <v>16</v>
      </c>
      <c r="AF16" s="10">
        <v>35</v>
      </c>
      <c r="AG16" s="10">
        <v>17</v>
      </c>
      <c r="AH16" s="10">
        <v>1</v>
      </c>
      <c r="AI16" s="10">
        <v>6</v>
      </c>
      <c r="AJ16" s="10">
        <v>3</v>
      </c>
      <c r="AK16" s="10">
        <v>125</v>
      </c>
      <c r="AL16" s="10">
        <v>141</v>
      </c>
      <c r="AM16" s="10">
        <v>17</v>
      </c>
      <c r="AN16" s="10">
        <v>118</v>
      </c>
      <c r="AO16" s="10">
        <v>96</v>
      </c>
      <c r="AP16" s="10">
        <v>1</v>
      </c>
      <c r="AQ16" s="10">
        <v>12</v>
      </c>
      <c r="AR16" s="10">
        <v>9</v>
      </c>
      <c r="AS16" s="10">
        <v>67</v>
      </c>
      <c r="AT16" s="10">
        <v>152</v>
      </c>
      <c r="AU16" s="10">
        <v>88</v>
      </c>
      <c r="AV16" s="10">
        <v>24</v>
      </c>
      <c r="AW16" s="10">
        <v>38</v>
      </c>
      <c r="AX16" s="10">
        <v>34</v>
      </c>
      <c r="AY16" s="8"/>
    </row>
    <row r="17" spans="1:51">
      <c r="A17" s="31"/>
      <c r="B17" s="31"/>
      <c r="C17" s="11" t="s">
        <v>97</v>
      </c>
      <c r="D17" s="11"/>
      <c r="E17" s="11"/>
      <c r="F17" s="11"/>
      <c r="G17" s="11"/>
      <c r="H17" s="11"/>
      <c r="I17" s="11"/>
      <c r="J17" s="11"/>
      <c r="K17" s="11"/>
      <c r="L17" s="11"/>
      <c r="M17" s="11"/>
      <c r="N17" s="11"/>
      <c r="O17" s="11"/>
      <c r="P17" s="11"/>
      <c r="Q17" s="11"/>
      <c r="R17" s="11"/>
      <c r="S17" s="12" t="s">
        <v>99</v>
      </c>
      <c r="T17" s="12" t="s">
        <v>201</v>
      </c>
      <c r="U17" s="11"/>
      <c r="V17" s="11"/>
      <c r="W17" s="11"/>
      <c r="X17" s="11"/>
      <c r="Y17" s="12" t="s">
        <v>98</v>
      </c>
      <c r="Z17" s="11"/>
      <c r="AA17" s="11"/>
      <c r="AB17" s="11"/>
      <c r="AC17" s="11"/>
      <c r="AD17" s="11"/>
      <c r="AE17" s="11"/>
      <c r="AF17" s="11"/>
      <c r="AG17" s="11"/>
      <c r="AH17" s="11"/>
      <c r="AI17" s="11"/>
      <c r="AJ17" s="12" t="s">
        <v>98</v>
      </c>
      <c r="AK17" s="11"/>
      <c r="AL17" s="11"/>
      <c r="AM17" s="11"/>
      <c r="AN17" s="11"/>
      <c r="AO17" s="11"/>
      <c r="AP17" s="11"/>
      <c r="AQ17" s="11"/>
      <c r="AR17" s="11"/>
      <c r="AS17" s="11"/>
      <c r="AT17" s="11"/>
      <c r="AU17" s="11"/>
      <c r="AV17" s="11"/>
      <c r="AW17" s="11"/>
      <c r="AX17" s="11"/>
      <c r="AY17" s="8"/>
    </row>
    <row r="18" spans="1:51">
      <c r="A18" s="31"/>
      <c r="B18" s="30" t="s">
        <v>188</v>
      </c>
      <c r="C18" s="9">
        <v>0.14060007911229999</v>
      </c>
      <c r="D18" s="9">
        <v>0.1237099813198</v>
      </c>
      <c r="E18" s="9">
        <v>0.1917001482474</v>
      </c>
      <c r="F18" s="9">
        <v>0.12556456502720001</v>
      </c>
      <c r="G18" s="9">
        <v>0.1157976132025</v>
      </c>
      <c r="H18" s="9">
        <v>0.154362813982</v>
      </c>
      <c r="I18" s="9">
        <v>0.1126190497553</v>
      </c>
      <c r="J18" s="9">
        <v>0.1278398097217</v>
      </c>
      <c r="K18" s="9">
        <v>0.15095947828209999</v>
      </c>
      <c r="L18" s="9">
        <v>0.14808437502630001</v>
      </c>
      <c r="M18" s="9">
        <v>0.12332484031889999</v>
      </c>
      <c r="N18" s="9">
        <v>0.15669295536969999</v>
      </c>
      <c r="O18" s="9">
        <v>5.087665813706E-2</v>
      </c>
      <c r="P18" s="9">
        <v>6.605086857992E-2</v>
      </c>
      <c r="Q18" s="9">
        <v>4.9823138973440012E-2</v>
      </c>
      <c r="R18" s="9">
        <v>0.20543539236130001</v>
      </c>
      <c r="S18" s="9">
        <v>0.1869013641776</v>
      </c>
      <c r="T18" s="9">
        <v>8.3803700053700012E-2</v>
      </c>
      <c r="U18" s="9">
        <v>0.3255559015683</v>
      </c>
      <c r="V18" s="9">
        <v>8.7648226361680001E-2</v>
      </c>
      <c r="W18" s="9">
        <v>5.9652994160019998E-2</v>
      </c>
      <c r="X18" s="9">
        <v>0.1918002529973</v>
      </c>
      <c r="Y18" s="9">
        <v>0.1828774607908</v>
      </c>
      <c r="Z18" s="9">
        <v>0.39041013955589998</v>
      </c>
      <c r="AA18" s="9">
        <v>0.18614968259619999</v>
      </c>
      <c r="AB18" s="9">
        <v>6.0786322866420002E-2</v>
      </c>
      <c r="AC18" s="9">
        <v>0.17861213083809999</v>
      </c>
      <c r="AD18" s="9">
        <v>0.26492678724669999</v>
      </c>
      <c r="AE18" s="9">
        <v>0.15446063563570001</v>
      </c>
      <c r="AF18" s="9">
        <v>0.15040879562500001</v>
      </c>
      <c r="AG18" s="9">
        <v>0.1630841784764</v>
      </c>
      <c r="AH18" s="9">
        <v>0.33698950525729998</v>
      </c>
      <c r="AI18" s="9">
        <v>0.14782056858299999</v>
      </c>
      <c r="AJ18" s="9">
        <v>6.6996448491020003E-2</v>
      </c>
      <c r="AK18" s="9">
        <v>0.24081923811850001</v>
      </c>
      <c r="AL18" s="9">
        <v>0.1326850320288</v>
      </c>
      <c r="AM18" s="9">
        <v>0.32500496578810001</v>
      </c>
      <c r="AN18" s="9">
        <v>0.15895936308030001</v>
      </c>
      <c r="AO18" s="9">
        <v>0.11967000064119999</v>
      </c>
      <c r="AP18" s="9">
        <v>0</v>
      </c>
      <c r="AQ18" s="9">
        <v>8.9099766277619993E-2</v>
      </c>
      <c r="AR18" s="9">
        <v>0.15297030316660001</v>
      </c>
      <c r="AS18" s="9">
        <v>0.14941977408839999</v>
      </c>
      <c r="AT18" s="9">
        <v>0.1608184660674</v>
      </c>
      <c r="AU18" s="9">
        <v>9.7873717413360012E-2</v>
      </c>
      <c r="AV18" s="9">
        <v>0.1960165099684</v>
      </c>
      <c r="AW18" s="9">
        <v>0.10396757427</v>
      </c>
      <c r="AX18" s="9">
        <v>0.13756374513130001</v>
      </c>
      <c r="AY18" s="8"/>
    </row>
    <row r="19" spans="1:51">
      <c r="A19" s="31"/>
      <c r="B19" s="31"/>
      <c r="C19" s="10">
        <v>172</v>
      </c>
      <c r="D19" s="10">
        <v>33</v>
      </c>
      <c r="E19" s="10">
        <v>58</v>
      </c>
      <c r="F19" s="10">
        <v>42</v>
      </c>
      <c r="G19" s="10">
        <v>39</v>
      </c>
      <c r="H19" s="10">
        <v>19</v>
      </c>
      <c r="I19" s="10">
        <v>20</v>
      </c>
      <c r="J19" s="10">
        <v>19</v>
      </c>
      <c r="K19" s="10">
        <v>47</v>
      </c>
      <c r="L19" s="10">
        <v>54</v>
      </c>
      <c r="M19" s="10">
        <v>57</v>
      </c>
      <c r="N19" s="10">
        <v>105</v>
      </c>
      <c r="O19" s="10">
        <v>15</v>
      </c>
      <c r="P19" s="10">
        <v>8</v>
      </c>
      <c r="Q19" s="10">
        <v>12</v>
      </c>
      <c r="R19" s="10">
        <v>36</v>
      </c>
      <c r="S19" s="10">
        <v>30</v>
      </c>
      <c r="T19" s="10">
        <v>5</v>
      </c>
      <c r="U19" s="10">
        <v>47</v>
      </c>
      <c r="V19" s="10">
        <v>26</v>
      </c>
      <c r="W19" s="10">
        <v>20</v>
      </c>
      <c r="X19" s="10">
        <v>36</v>
      </c>
      <c r="Y19" s="10">
        <v>47</v>
      </c>
      <c r="Z19" s="10">
        <v>34</v>
      </c>
      <c r="AA19" s="10">
        <v>3</v>
      </c>
      <c r="AB19" s="10">
        <v>36</v>
      </c>
      <c r="AC19" s="10">
        <v>17</v>
      </c>
      <c r="AD19" s="10">
        <v>3</v>
      </c>
      <c r="AE19" s="10">
        <v>9</v>
      </c>
      <c r="AF19" s="10">
        <v>18</v>
      </c>
      <c r="AG19" s="10">
        <v>4</v>
      </c>
      <c r="AH19" s="10">
        <v>4</v>
      </c>
      <c r="AI19" s="10">
        <v>3</v>
      </c>
      <c r="AJ19" s="10">
        <v>1</v>
      </c>
      <c r="AK19" s="10">
        <v>73</v>
      </c>
      <c r="AL19" s="10">
        <v>64</v>
      </c>
      <c r="AM19" s="10">
        <v>9</v>
      </c>
      <c r="AN19" s="10">
        <v>54</v>
      </c>
      <c r="AO19" s="10">
        <v>34</v>
      </c>
      <c r="AP19" s="10">
        <v>0</v>
      </c>
      <c r="AQ19" s="10">
        <v>5</v>
      </c>
      <c r="AR19" s="10">
        <v>4</v>
      </c>
      <c r="AS19" s="10">
        <v>29</v>
      </c>
      <c r="AT19" s="10">
        <v>73</v>
      </c>
      <c r="AU19" s="10">
        <v>27</v>
      </c>
      <c r="AV19" s="10">
        <v>13</v>
      </c>
      <c r="AW19" s="10">
        <v>12</v>
      </c>
      <c r="AX19" s="10">
        <v>14</v>
      </c>
      <c r="AY19" s="8"/>
    </row>
    <row r="20" spans="1:51">
      <c r="A20" s="31"/>
      <c r="B20" s="31"/>
      <c r="C20" s="11" t="s">
        <v>97</v>
      </c>
      <c r="D20" s="11"/>
      <c r="E20" s="11"/>
      <c r="F20" s="11"/>
      <c r="G20" s="11"/>
      <c r="H20" s="11"/>
      <c r="I20" s="11"/>
      <c r="J20" s="11"/>
      <c r="K20" s="11"/>
      <c r="L20" s="11"/>
      <c r="M20" s="11"/>
      <c r="N20" s="11"/>
      <c r="O20" s="11"/>
      <c r="P20" s="11"/>
      <c r="Q20" s="11"/>
      <c r="R20" s="12" t="s">
        <v>149</v>
      </c>
      <c r="S20" s="12" t="s">
        <v>148</v>
      </c>
      <c r="T20" s="11"/>
      <c r="U20" s="12" t="s">
        <v>107</v>
      </c>
      <c r="V20" s="11"/>
      <c r="W20" s="11"/>
      <c r="X20" s="12" t="s">
        <v>106</v>
      </c>
      <c r="Y20" s="12" t="s">
        <v>106</v>
      </c>
      <c r="Z20" s="12" t="s">
        <v>110</v>
      </c>
      <c r="AA20" s="11"/>
      <c r="AB20" s="11"/>
      <c r="AC20" s="11"/>
      <c r="AD20" s="11"/>
      <c r="AE20" s="11"/>
      <c r="AF20" s="11"/>
      <c r="AG20" s="11"/>
      <c r="AH20" s="11"/>
      <c r="AI20" s="11"/>
      <c r="AJ20" s="11"/>
      <c r="AK20" s="12" t="s">
        <v>119</v>
      </c>
      <c r="AL20" s="11"/>
      <c r="AM20" s="11"/>
      <c r="AN20" s="11"/>
      <c r="AO20" s="11"/>
      <c r="AP20" s="11"/>
      <c r="AQ20" s="11"/>
      <c r="AR20" s="11"/>
      <c r="AS20" s="11"/>
      <c r="AT20" s="11"/>
      <c r="AU20" s="11"/>
      <c r="AV20" s="11"/>
      <c r="AW20" s="11"/>
      <c r="AX20" s="11"/>
      <c r="AY20" s="8"/>
    </row>
    <row r="21" spans="1:51">
      <c r="A21" s="31"/>
      <c r="B21" s="30" t="s">
        <v>142</v>
      </c>
      <c r="C21" s="9">
        <v>0.52391767794330002</v>
      </c>
      <c r="D21" s="9">
        <v>0.50317851438579997</v>
      </c>
      <c r="E21" s="9">
        <v>0.52443243680399998</v>
      </c>
      <c r="F21" s="9">
        <v>0.52386661302260007</v>
      </c>
      <c r="G21" s="9">
        <v>0.54155312759239993</v>
      </c>
      <c r="H21" s="9">
        <v>0.47941470918090001</v>
      </c>
      <c r="I21" s="9">
        <v>0.52397435978579998</v>
      </c>
      <c r="J21" s="9">
        <v>0.51980982016080002</v>
      </c>
      <c r="K21" s="9">
        <v>0.51923850975380004</v>
      </c>
      <c r="L21" s="9">
        <v>0.54274495640889997</v>
      </c>
      <c r="M21" s="9">
        <v>0.51018092680339999</v>
      </c>
      <c r="N21" s="9">
        <v>0.52539654677580006</v>
      </c>
      <c r="O21" s="9">
        <v>0.31787770588589997</v>
      </c>
      <c r="P21" s="9">
        <v>0.38743866615169997</v>
      </c>
      <c r="Q21" s="9">
        <v>0.41440999179970001</v>
      </c>
      <c r="R21" s="9">
        <v>0.57268820626729999</v>
      </c>
      <c r="S21" s="9">
        <v>0.70670239829920012</v>
      </c>
      <c r="T21" s="9">
        <v>0.75133345525810002</v>
      </c>
      <c r="U21" s="9">
        <v>0.77190310558209996</v>
      </c>
      <c r="V21" s="9">
        <v>0.39713265520960001</v>
      </c>
      <c r="W21" s="9">
        <v>0.37974103341760002</v>
      </c>
      <c r="X21" s="9">
        <v>0.56935195850029996</v>
      </c>
      <c r="Y21" s="9">
        <v>0.71577153769510005</v>
      </c>
      <c r="Z21" s="9">
        <v>0.83102342369839999</v>
      </c>
      <c r="AA21" s="9">
        <v>0.47800558647519997</v>
      </c>
      <c r="AB21" s="9">
        <v>0.39291085825349997</v>
      </c>
      <c r="AC21" s="9">
        <v>0.49605168174100001</v>
      </c>
      <c r="AD21" s="9">
        <v>0.51634367079230004</v>
      </c>
      <c r="AE21" s="9">
        <v>0.47297264517510001</v>
      </c>
      <c r="AF21" s="9">
        <v>0.59139227876150002</v>
      </c>
      <c r="AG21" s="9">
        <v>0.71072339480690006</v>
      </c>
      <c r="AH21" s="9">
        <v>1</v>
      </c>
      <c r="AI21" s="9">
        <v>0.66241224301220003</v>
      </c>
      <c r="AJ21" s="9">
        <v>1</v>
      </c>
      <c r="AK21" s="9">
        <v>0.66984858314660001</v>
      </c>
      <c r="AL21" s="9">
        <v>0.49676091276840001</v>
      </c>
      <c r="AM21" s="9">
        <v>0.65221545401089998</v>
      </c>
      <c r="AN21" s="9">
        <v>0.55164723588300002</v>
      </c>
      <c r="AO21" s="9">
        <v>0.49499943556890003</v>
      </c>
      <c r="AP21" s="9">
        <v>0.63590128681910008</v>
      </c>
      <c r="AQ21" s="9">
        <v>0.60376951160839998</v>
      </c>
      <c r="AR21" s="9">
        <v>0.64564348291900009</v>
      </c>
      <c r="AS21" s="9">
        <v>0.4774318911637</v>
      </c>
      <c r="AT21" s="9">
        <v>0.55221349407170006</v>
      </c>
      <c r="AU21" s="9">
        <v>0.52118216054669997</v>
      </c>
      <c r="AV21" s="9">
        <v>0.51569113211810003</v>
      </c>
      <c r="AW21" s="9">
        <v>0.57061757375840005</v>
      </c>
      <c r="AX21" s="9">
        <v>0.45318935236160002</v>
      </c>
      <c r="AY21" s="8"/>
    </row>
    <row r="22" spans="1:51">
      <c r="A22" s="31"/>
      <c r="B22" s="31"/>
      <c r="C22" s="10">
        <v>584</v>
      </c>
      <c r="D22" s="10">
        <v>128</v>
      </c>
      <c r="E22" s="10">
        <v>156</v>
      </c>
      <c r="F22" s="10">
        <v>147</v>
      </c>
      <c r="G22" s="10">
        <v>153</v>
      </c>
      <c r="H22" s="10">
        <v>54</v>
      </c>
      <c r="I22" s="10">
        <v>89</v>
      </c>
      <c r="J22" s="10">
        <v>78</v>
      </c>
      <c r="K22" s="10">
        <v>139</v>
      </c>
      <c r="L22" s="10">
        <v>176</v>
      </c>
      <c r="M22" s="10">
        <v>211</v>
      </c>
      <c r="N22" s="10">
        <v>331</v>
      </c>
      <c r="O22" s="10">
        <v>83</v>
      </c>
      <c r="P22" s="10">
        <v>39</v>
      </c>
      <c r="Q22" s="10">
        <v>65</v>
      </c>
      <c r="R22" s="10">
        <v>94</v>
      </c>
      <c r="S22" s="10">
        <v>97</v>
      </c>
      <c r="T22" s="10">
        <v>30</v>
      </c>
      <c r="U22" s="10">
        <v>105</v>
      </c>
      <c r="V22" s="10">
        <v>95</v>
      </c>
      <c r="W22" s="10">
        <v>121</v>
      </c>
      <c r="X22" s="10">
        <v>113</v>
      </c>
      <c r="Y22" s="10">
        <v>153</v>
      </c>
      <c r="Z22" s="10">
        <v>65</v>
      </c>
      <c r="AA22" s="10">
        <v>6</v>
      </c>
      <c r="AB22" s="10">
        <v>183</v>
      </c>
      <c r="AC22" s="10">
        <v>53</v>
      </c>
      <c r="AD22" s="10">
        <v>8</v>
      </c>
      <c r="AE22" s="10">
        <v>25</v>
      </c>
      <c r="AF22" s="10">
        <v>53</v>
      </c>
      <c r="AG22" s="10">
        <v>21</v>
      </c>
      <c r="AH22" s="10">
        <v>5</v>
      </c>
      <c r="AI22" s="10">
        <v>9</v>
      </c>
      <c r="AJ22" s="10">
        <v>4</v>
      </c>
      <c r="AK22" s="10">
        <v>198</v>
      </c>
      <c r="AL22" s="10">
        <v>205</v>
      </c>
      <c r="AM22" s="10">
        <v>26</v>
      </c>
      <c r="AN22" s="10">
        <v>172</v>
      </c>
      <c r="AO22" s="10">
        <v>130</v>
      </c>
      <c r="AP22" s="10">
        <v>1</v>
      </c>
      <c r="AQ22" s="10">
        <v>17</v>
      </c>
      <c r="AR22" s="10">
        <v>13</v>
      </c>
      <c r="AS22" s="10">
        <v>96</v>
      </c>
      <c r="AT22" s="10">
        <v>225</v>
      </c>
      <c r="AU22" s="10">
        <v>115</v>
      </c>
      <c r="AV22" s="10">
        <v>37</v>
      </c>
      <c r="AW22" s="10">
        <v>50</v>
      </c>
      <c r="AX22" s="10">
        <v>48</v>
      </c>
      <c r="AY22" s="8"/>
    </row>
    <row r="23" spans="1:51">
      <c r="A23" s="31"/>
      <c r="B23" s="31"/>
      <c r="C23" s="11" t="s">
        <v>97</v>
      </c>
      <c r="D23" s="11"/>
      <c r="E23" s="11"/>
      <c r="F23" s="11"/>
      <c r="G23" s="11"/>
      <c r="H23" s="11"/>
      <c r="I23" s="11"/>
      <c r="J23" s="11"/>
      <c r="K23" s="11"/>
      <c r="L23" s="11"/>
      <c r="M23" s="11"/>
      <c r="N23" s="11"/>
      <c r="O23" s="11"/>
      <c r="P23" s="11"/>
      <c r="Q23" s="11"/>
      <c r="R23" s="12" t="s">
        <v>99</v>
      </c>
      <c r="S23" s="12" t="s">
        <v>168</v>
      </c>
      <c r="T23" s="12" t="s">
        <v>168</v>
      </c>
      <c r="U23" s="12" t="s">
        <v>107</v>
      </c>
      <c r="V23" s="11"/>
      <c r="W23" s="11"/>
      <c r="X23" s="12" t="s">
        <v>106</v>
      </c>
      <c r="Y23" s="12" t="s">
        <v>110</v>
      </c>
      <c r="Z23" s="12" t="s">
        <v>110</v>
      </c>
      <c r="AA23" s="11"/>
      <c r="AB23" s="11"/>
      <c r="AC23" s="11"/>
      <c r="AD23" s="11"/>
      <c r="AE23" s="11"/>
      <c r="AF23" s="11"/>
      <c r="AG23" s="11"/>
      <c r="AH23" s="11"/>
      <c r="AI23" s="11"/>
      <c r="AJ23" s="11"/>
      <c r="AK23" s="12" t="s">
        <v>119</v>
      </c>
      <c r="AL23" s="11"/>
      <c r="AM23" s="11"/>
      <c r="AN23" s="11"/>
      <c r="AO23" s="11"/>
      <c r="AP23" s="11"/>
      <c r="AQ23" s="11"/>
      <c r="AR23" s="11"/>
      <c r="AS23" s="11"/>
      <c r="AT23" s="11"/>
      <c r="AU23" s="11"/>
      <c r="AV23" s="11"/>
      <c r="AW23" s="11"/>
      <c r="AX23" s="11"/>
      <c r="AY23" s="8"/>
    </row>
    <row r="24" spans="1:51">
      <c r="A24" s="31"/>
      <c r="B24" s="30" t="s">
        <v>30</v>
      </c>
      <c r="C24" s="9">
        <v>1</v>
      </c>
      <c r="D24" s="9">
        <v>1</v>
      </c>
      <c r="E24" s="9">
        <v>1</v>
      </c>
      <c r="F24" s="9">
        <v>1</v>
      </c>
      <c r="G24" s="9">
        <v>1</v>
      </c>
      <c r="H24" s="9">
        <v>1</v>
      </c>
      <c r="I24" s="9">
        <v>1</v>
      </c>
      <c r="J24" s="9">
        <v>1</v>
      </c>
      <c r="K24" s="9">
        <v>1</v>
      </c>
      <c r="L24" s="9">
        <v>1</v>
      </c>
      <c r="M24" s="9">
        <v>1</v>
      </c>
      <c r="N24" s="9">
        <v>1</v>
      </c>
      <c r="O24" s="9">
        <v>1</v>
      </c>
      <c r="P24" s="9">
        <v>1</v>
      </c>
      <c r="Q24" s="9">
        <v>1</v>
      </c>
      <c r="R24" s="9">
        <v>1</v>
      </c>
      <c r="S24" s="9">
        <v>1</v>
      </c>
      <c r="T24" s="9">
        <v>1</v>
      </c>
      <c r="U24" s="9">
        <v>1</v>
      </c>
      <c r="V24" s="9">
        <v>1</v>
      </c>
      <c r="W24" s="9">
        <v>1</v>
      </c>
      <c r="X24" s="9">
        <v>1</v>
      </c>
      <c r="Y24" s="9">
        <v>1</v>
      </c>
      <c r="Z24" s="9">
        <v>1</v>
      </c>
      <c r="AA24" s="9">
        <v>1</v>
      </c>
      <c r="AB24" s="9">
        <v>1</v>
      </c>
      <c r="AC24" s="9">
        <v>1</v>
      </c>
      <c r="AD24" s="9">
        <v>1</v>
      </c>
      <c r="AE24" s="9">
        <v>1</v>
      </c>
      <c r="AF24" s="9">
        <v>1</v>
      </c>
      <c r="AG24" s="9">
        <v>1</v>
      </c>
      <c r="AH24" s="9">
        <v>1</v>
      </c>
      <c r="AI24" s="9">
        <v>1</v>
      </c>
      <c r="AJ24" s="9">
        <v>1</v>
      </c>
      <c r="AK24" s="9">
        <v>1</v>
      </c>
      <c r="AL24" s="9">
        <v>1</v>
      </c>
      <c r="AM24" s="9">
        <v>1</v>
      </c>
      <c r="AN24" s="9">
        <v>1</v>
      </c>
      <c r="AO24" s="9">
        <v>1</v>
      </c>
      <c r="AP24" s="9">
        <v>1</v>
      </c>
      <c r="AQ24" s="9">
        <v>1</v>
      </c>
      <c r="AR24" s="9">
        <v>1</v>
      </c>
      <c r="AS24" s="9">
        <v>1</v>
      </c>
      <c r="AT24" s="9">
        <v>1</v>
      </c>
      <c r="AU24" s="9">
        <v>1</v>
      </c>
      <c r="AV24" s="9">
        <v>1</v>
      </c>
      <c r="AW24" s="9">
        <v>1</v>
      </c>
      <c r="AX24" s="9">
        <v>1</v>
      </c>
      <c r="AY24" s="8"/>
    </row>
    <row r="25" spans="1:51">
      <c r="A25" s="31"/>
      <c r="B25" s="31"/>
      <c r="C25" s="10">
        <v>1076</v>
      </c>
      <c r="D25" s="10">
        <v>236</v>
      </c>
      <c r="E25" s="10">
        <v>293</v>
      </c>
      <c r="F25" s="10">
        <v>273</v>
      </c>
      <c r="G25" s="10">
        <v>274</v>
      </c>
      <c r="H25" s="10">
        <v>96</v>
      </c>
      <c r="I25" s="10">
        <v>176</v>
      </c>
      <c r="J25" s="10">
        <v>160</v>
      </c>
      <c r="K25" s="10">
        <v>247</v>
      </c>
      <c r="L25" s="10">
        <v>315</v>
      </c>
      <c r="M25" s="10">
        <v>397</v>
      </c>
      <c r="N25" s="10">
        <v>612</v>
      </c>
      <c r="O25" s="10">
        <v>251</v>
      </c>
      <c r="P25" s="10">
        <v>100</v>
      </c>
      <c r="Q25" s="10">
        <v>145</v>
      </c>
      <c r="R25" s="10">
        <v>157</v>
      </c>
      <c r="S25" s="10">
        <v>128</v>
      </c>
      <c r="T25" s="10">
        <v>47</v>
      </c>
      <c r="U25" s="10">
        <v>128</v>
      </c>
      <c r="V25" s="10">
        <v>239</v>
      </c>
      <c r="W25" s="10">
        <v>305</v>
      </c>
      <c r="X25" s="10">
        <v>192</v>
      </c>
      <c r="Y25" s="10">
        <v>200</v>
      </c>
      <c r="Z25" s="10">
        <v>77</v>
      </c>
      <c r="AA25" s="10">
        <v>11</v>
      </c>
      <c r="AB25" s="10">
        <v>455</v>
      </c>
      <c r="AC25" s="10">
        <v>102</v>
      </c>
      <c r="AD25" s="10">
        <v>16</v>
      </c>
      <c r="AE25" s="10">
        <v>42</v>
      </c>
      <c r="AF25" s="10">
        <v>87</v>
      </c>
      <c r="AG25" s="10">
        <v>28</v>
      </c>
      <c r="AH25" s="10">
        <v>5</v>
      </c>
      <c r="AI25" s="10">
        <v>14</v>
      </c>
      <c r="AJ25" s="10">
        <v>4</v>
      </c>
      <c r="AK25" s="10">
        <v>283</v>
      </c>
      <c r="AL25" s="10">
        <v>401</v>
      </c>
      <c r="AM25" s="10">
        <v>43</v>
      </c>
      <c r="AN25" s="10">
        <v>306</v>
      </c>
      <c r="AO25" s="10">
        <v>238</v>
      </c>
      <c r="AP25" s="10">
        <v>2</v>
      </c>
      <c r="AQ25" s="10">
        <v>30</v>
      </c>
      <c r="AR25" s="10">
        <v>19</v>
      </c>
      <c r="AS25" s="10">
        <v>198</v>
      </c>
      <c r="AT25" s="10">
        <v>382</v>
      </c>
      <c r="AU25" s="10">
        <v>224</v>
      </c>
      <c r="AV25" s="10">
        <v>73</v>
      </c>
      <c r="AW25" s="10">
        <v>86</v>
      </c>
      <c r="AX25" s="10">
        <v>94</v>
      </c>
      <c r="AY25" s="8"/>
    </row>
    <row r="26" spans="1:51">
      <c r="A26" s="31"/>
      <c r="B26" s="31"/>
      <c r="C26" s="11" t="s">
        <v>97</v>
      </c>
      <c r="D26" s="11" t="s">
        <v>97</v>
      </c>
      <c r="E26" s="11" t="s">
        <v>97</v>
      </c>
      <c r="F26" s="11" t="s">
        <v>97</v>
      </c>
      <c r="G26" s="11" t="s">
        <v>97</v>
      </c>
      <c r="H26" s="11" t="s">
        <v>97</v>
      </c>
      <c r="I26" s="11" t="s">
        <v>97</v>
      </c>
      <c r="J26" s="11" t="s">
        <v>97</v>
      </c>
      <c r="K26" s="11" t="s">
        <v>97</v>
      </c>
      <c r="L26" s="11" t="s">
        <v>97</v>
      </c>
      <c r="M26" s="11" t="s">
        <v>97</v>
      </c>
      <c r="N26" s="11" t="s">
        <v>97</v>
      </c>
      <c r="O26" s="11" t="s">
        <v>97</v>
      </c>
      <c r="P26" s="11" t="s">
        <v>97</v>
      </c>
      <c r="Q26" s="11" t="s">
        <v>97</v>
      </c>
      <c r="R26" s="11" t="s">
        <v>97</v>
      </c>
      <c r="S26" s="11" t="s">
        <v>97</v>
      </c>
      <c r="T26" s="11" t="s">
        <v>97</v>
      </c>
      <c r="U26" s="11" t="s">
        <v>97</v>
      </c>
      <c r="V26" s="11" t="s">
        <v>97</v>
      </c>
      <c r="W26" s="11" t="s">
        <v>97</v>
      </c>
      <c r="X26" s="11" t="s">
        <v>97</v>
      </c>
      <c r="Y26" s="11" t="s">
        <v>97</v>
      </c>
      <c r="Z26" s="11" t="s">
        <v>97</v>
      </c>
      <c r="AA26" s="11" t="s">
        <v>97</v>
      </c>
      <c r="AB26" s="11" t="s">
        <v>97</v>
      </c>
      <c r="AC26" s="11" t="s">
        <v>97</v>
      </c>
      <c r="AD26" s="11" t="s">
        <v>97</v>
      </c>
      <c r="AE26" s="11" t="s">
        <v>97</v>
      </c>
      <c r="AF26" s="11" t="s">
        <v>97</v>
      </c>
      <c r="AG26" s="11" t="s">
        <v>97</v>
      </c>
      <c r="AH26" s="11" t="s">
        <v>97</v>
      </c>
      <c r="AI26" s="11" t="s">
        <v>97</v>
      </c>
      <c r="AJ26" s="11" t="s">
        <v>97</v>
      </c>
      <c r="AK26" s="11" t="s">
        <v>97</v>
      </c>
      <c r="AL26" s="11" t="s">
        <v>97</v>
      </c>
      <c r="AM26" s="11" t="s">
        <v>97</v>
      </c>
      <c r="AN26" s="11" t="s">
        <v>97</v>
      </c>
      <c r="AO26" s="11" t="s">
        <v>97</v>
      </c>
      <c r="AP26" s="11" t="s">
        <v>97</v>
      </c>
      <c r="AQ26" s="11" t="s">
        <v>97</v>
      </c>
      <c r="AR26" s="11" t="s">
        <v>97</v>
      </c>
      <c r="AS26" s="11" t="s">
        <v>97</v>
      </c>
      <c r="AT26" s="11" t="s">
        <v>97</v>
      </c>
      <c r="AU26" s="11" t="s">
        <v>97</v>
      </c>
      <c r="AV26" s="11" t="s">
        <v>97</v>
      </c>
      <c r="AW26" s="11" t="s">
        <v>97</v>
      </c>
      <c r="AX26" s="11" t="s">
        <v>97</v>
      </c>
      <c r="AY26" s="8"/>
    </row>
    <row r="27" spans="1:51" s="17" customFormat="1" ht="15" customHeight="1" thickBot="1">
      <c r="A27" s="33" t="s">
        <v>113</v>
      </c>
      <c r="B27" s="34"/>
      <c r="C27" s="18">
        <v>2.9865119850962221</v>
      </c>
      <c r="D27" s="18">
        <v>6.378756909717108</v>
      </c>
      <c r="E27" s="18">
        <v>5.7246638484518151</v>
      </c>
      <c r="F27" s="18">
        <v>5.9306920305778101</v>
      </c>
      <c r="G27" s="18">
        <v>5.9198577336780653</v>
      </c>
      <c r="H27" s="18">
        <v>10.001766378506369</v>
      </c>
      <c r="I27" s="18">
        <v>7.3865970193356851</v>
      </c>
      <c r="J27" s="18">
        <v>7.7471696345025407</v>
      </c>
      <c r="K27" s="18">
        <v>6.2350793374204123</v>
      </c>
      <c r="L27" s="18">
        <v>5.5210964983319446</v>
      </c>
      <c r="M27" s="18">
        <v>4.9178297271216547</v>
      </c>
      <c r="N27" s="18">
        <v>3.9606083179811962</v>
      </c>
      <c r="O27" s="18">
        <v>6.1851896531056614</v>
      </c>
      <c r="P27" s="18">
        <v>9.7996765944481172</v>
      </c>
      <c r="Q27" s="18">
        <v>8.1380663700928899</v>
      </c>
      <c r="R27" s="18">
        <v>7.8208447518603403</v>
      </c>
      <c r="S27" s="18">
        <v>8.6616913677371095</v>
      </c>
      <c r="T27" s="18">
        <v>14.294549978506531</v>
      </c>
      <c r="U27" s="18">
        <v>8.6616913677371095</v>
      </c>
      <c r="V27" s="18">
        <v>6.3385901063953538</v>
      </c>
      <c r="W27" s="18">
        <v>5.6108950187641673</v>
      </c>
      <c r="X27" s="18">
        <v>7.0720904978402723</v>
      </c>
      <c r="Y27" s="18">
        <v>6.92918677352686</v>
      </c>
      <c r="Z27" s="18">
        <v>11.167853563147579</v>
      </c>
      <c r="AA27" s="18">
        <v>29.548013274685111</v>
      </c>
      <c r="AB27" s="18">
        <v>4.593615537739467</v>
      </c>
      <c r="AC27" s="18">
        <v>9.7031192327749221</v>
      </c>
      <c r="AD27" s="18">
        <v>24.499877499612079</v>
      </c>
      <c r="AE27" s="18">
        <v>15.121521631114961</v>
      </c>
      <c r="AF27" s="18">
        <v>10.50640164474426</v>
      </c>
      <c r="AG27" s="18">
        <v>18.520092494258339</v>
      </c>
      <c r="AH27" s="18" t="s">
        <v>114</v>
      </c>
      <c r="AI27" s="18">
        <v>26.191488210155281</v>
      </c>
      <c r="AJ27" s="18" t="s">
        <v>114</v>
      </c>
      <c r="AK27" s="18">
        <v>5.824947700457157</v>
      </c>
      <c r="AL27" s="18">
        <v>4.8932338983646204</v>
      </c>
      <c r="AM27" s="18">
        <v>14.944650662952659</v>
      </c>
      <c r="AN27" s="18">
        <v>5.6017175194630084</v>
      </c>
      <c r="AO27" s="18">
        <v>6.3518946313296318</v>
      </c>
      <c r="AP27" s="18" t="s">
        <v>114</v>
      </c>
      <c r="AQ27" s="18">
        <v>17.892097252272102</v>
      </c>
      <c r="AR27" s="18">
        <v>22.48260702236891</v>
      </c>
      <c r="AS27" s="18">
        <v>6.9640993797358544</v>
      </c>
      <c r="AT27" s="18">
        <v>5.0134793653238532</v>
      </c>
      <c r="AU27" s="18">
        <v>6.5474136811734498</v>
      </c>
      <c r="AV27" s="18">
        <v>11.469757140955609</v>
      </c>
      <c r="AW27" s="18">
        <v>10.56731235382858</v>
      </c>
      <c r="AX27" s="18">
        <v>10.10761486249565</v>
      </c>
      <c r="AY27" s="8"/>
    </row>
    <row r="28" spans="1:51" ht="15.75" customHeight="1" thickTop="1">
      <c r="A28" s="13" t="s">
        <v>202</v>
      </c>
      <c r="B28" s="14"/>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row>
    <row r="29" spans="1:51">
      <c r="A29" s="16" t="s">
        <v>115</v>
      </c>
    </row>
  </sheetData>
  <mergeCells count="20">
    <mergeCell ref="AR3:AX3"/>
    <mergeCell ref="V3:AA3"/>
    <mergeCell ref="AB3:AK3"/>
    <mergeCell ref="AV2:AX2"/>
    <mergeCell ref="A2:C2"/>
    <mergeCell ref="A3:B5"/>
    <mergeCell ref="D3:G3"/>
    <mergeCell ref="H3:L3"/>
    <mergeCell ref="M3:N3"/>
    <mergeCell ref="O3:U3"/>
    <mergeCell ref="AL3:AQ3"/>
    <mergeCell ref="B21:B23"/>
    <mergeCell ref="B24:B26"/>
    <mergeCell ref="A6:A26"/>
    <mergeCell ref="A27:B27"/>
    <mergeCell ref="B6:B8"/>
    <mergeCell ref="B9:B11"/>
    <mergeCell ref="B12:B14"/>
    <mergeCell ref="B15:B17"/>
    <mergeCell ref="B18:B20"/>
  </mergeCells>
  <hyperlinks>
    <hyperlink ref="A1" location="'TOC'!A1:A1" display="Back to TOC" xr:uid="{00000000-0004-0000-16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Y29"/>
  <sheetViews>
    <sheetView workbookViewId="0">
      <pane xSplit="2" topLeftCell="C1" activePane="topRight" state="frozen"/>
      <selection pane="topRight"/>
    </sheetView>
  </sheetViews>
  <sheetFormatPr baseColWidth="10" defaultColWidth="8.83203125" defaultRowHeight="15"/>
  <cols>
    <col min="1" max="1" width="50" style="19" customWidth="1"/>
    <col min="2" max="2" width="25" style="19"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7" t="s">
        <v>203</v>
      </c>
      <c r="B2" s="31"/>
      <c r="C2" s="31"/>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6" t="s">
        <v>29</v>
      </c>
      <c r="AW2" s="31"/>
      <c r="AX2" s="31"/>
      <c r="AY2" s="8"/>
    </row>
    <row r="3" spans="1:51" ht="37" customHeight="1">
      <c r="A3" s="38"/>
      <c r="B3" s="31"/>
      <c r="C3" s="20" t="s">
        <v>30</v>
      </c>
      <c r="D3" s="35" t="s">
        <v>31</v>
      </c>
      <c r="E3" s="31"/>
      <c r="F3" s="31"/>
      <c r="G3" s="31"/>
      <c r="H3" s="35" t="s">
        <v>32</v>
      </c>
      <c r="I3" s="31"/>
      <c r="J3" s="31"/>
      <c r="K3" s="31"/>
      <c r="L3" s="31"/>
      <c r="M3" s="35" t="s">
        <v>33</v>
      </c>
      <c r="N3" s="31"/>
      <c r="O3" s="35" t="s">
        <v>34</v>
      </c>
      <c r="P3" s="31"/>
      <c r="Q3" s="31"/>
      <c r="R3" s="31"/>
      <c r="S3" s="31"/>
      <c r="T3" s="31"/>
      <c r="U3" s="31"/>
      <c r="V3" s="35" t="s">
        <v>35</v>
      </c>
      <c r="W3" s="31"/>
      <c r="X3" s="31"/>
      <c r="Y3" s="31"/>
      <c r="Z3" s="31"/>
      <c r="AA3" s="31"/>
      <c r="AB3" s="35" t="s">
        <v>36</v>
      </c>
      <c r="AC3" s="31"/>
      <c r="AD3" s="31"/>
      <c r="AE3" s="31"/>
      <c r="AF3" s="31"/>
      <c r="AG3" s="31"/>
      <c r="AH3" s="31"/>
      <c r="AI3" s="31"/>
      <c r="AJ3" s="31"/>
      <c r="AK3" s="31"/>
      <c r="AL3" s="35" t="s">
        <v>37</v>
      </c>
      <c r="AM3" s="31"/>
      <c r="AN3" s="31"/>
      <c r="AO3" s="31"/>
      <c r="AP3" s="31"/>
      <c r="AQ3" s="31"/>
      <c r="AR3" s="35" t="s">
        <v>38</v>
      </c>
      <c r="AS3" s="31"/>
      <c r="AT3" s="31"/>
      <c r="AU3" s="31"/>
      <c r="AV3" s="31"/>
      <c r="AW3" s="31"/>
      <c r="AX3" s="31"/>
      <c r="AY3" s="8"/>
    </row>
    <row r="4" spans="1:51" ht="16" customHeight="1">
      <c r="A4" s="31"/>
      <c r="B4" s="31"/>
      <c r="C4" s="21" t="s">
        <v>39</v>
      </c>
      <c r="D4" s="21" t="s">
        <v>39</v>
      </c>
      <c r="E4" s="21" t="s">
        <v>40</v>
      </c>
      <c r="F4" s="21" t="s">
        <v>41</v>
      </c>
      <c r="G4" s="21" t="s">
        <v>42</v>
      </c>
      <c r="H4" s="21" t="s">
        <v>39</v>
      </c>
      <c r="I4" s="21" t="s">
        <v>40</v>
      </c>
      <c r="J4" s="21" t="s">
        <v>41</v>
      </c>
      <c r="K4" s="21" t="s">
        <v>42</v>
      </c>
      <c r="L4" s="21" t="s">
        <v>43</v>
      </c>
      <c r="M4" s="21" t="s">
        <v>39</v>
      </c>
      <c r="N4" s="21" t="s">
        <v>40</v>
      </c>
      <c r="O4" s="21" t="s">
        <v>39</v>
      </c>
      <c r="P4" s="21" t="s">
        <v>40</v>
      </c>
      <c r="Q4" s="21" t="s">
        <v>41</v>
      </c>
      <c r="R4" s="21" t="s">
        <v>42</v>
      </c>
      <c r="S4" s="21" t="s">
        <v>43</v>
      </c>
      <c r="T4" s="21" t="s">
        <v>44</v>
      </c>
      <c r="U4" s="21" t="s">
        <v>45</v>
      </c>
      <c r="V4" s="21" t="s">
        <v>39</v>
      </c>
      <c r="W4" s="21" t="s">
        <v>40</v>
      </c>
      <c r="X4" s="21" t="s">
        <v>41</v>
      </c>
      <c r="Y4" s="21" t="s">
        <v>42</v>
      </c>
      <c r="Z4" s="21" t="s">
        <v>43</v>
      </c>
      <c r="AA4" s="21" t="s">
        <v>44</v>
      </c>
      <c r="AB4" s="21" t="s">
        <v>39</v>
      </c>
      <c r="AC4" s="21" t="s">
        <v>40</v>
      </c>
      <c r="AD4" s="21" t="s">
        <v>41</v>
      </c>
      <c r="AE4" s="21" t="s">
        <v>42</v>
      </c>
      <c r="AF4" s="21" t="s">
        <v>43</v>
      </c>
      <c r="AG4" s="21" t="s">
        <v>44</v>
      </c>
      <c r="AH4" s="21" t="s">
        <v>45</v>
      </c>
      <c r="AI4" s="21" t="s">
        <v>46</v>
      </c>
      <c r="AJ4" s="21" t="s">
        <v>47</v>
      </c>
      <c r="AK4" s="21" t="s">
        <v>48</v>
      </c>
      <c r="AL4" s="21" t="s">
        <v>39</v>
      </c>
      <c r="AM4" s="21" t="s">
        <v>40</v>
      </c>
      <c r="AN4" s="21" t="s">
        <v>41</v>
      </c>
      <c r="AO4" s="21" t="s">
        <v>42</v>
      </c>
      <c r="AP4" s="21" t="s">
        <v>43</v>
      </c>
      <c r="AQ4" s="21" t="s">
        <v>44</v>
      </c>
      <c r="AR4" s="21" t="s">
        <v>39</v>
      </c>
      <c r="AS4" s="21" t="s">
        <v>40</v>
      </c>
      <c r="AT4" s="21" t="s">
        <v>41</v>
      </c>
      <c r="AU4" s="21" t="s">
        <v>42</v>
      </c>
      <c r="AV4" s="21" t="s">
        <v>43</v>
      </c>
      <c r="AW4" s="21" t="s">
        <v>44</v>
      </c>
      <c r="AX4" s="21" t="s">
        <v>45</v>
      </c>
      <c r="AY4" s="8"/>
    </row>
    <row r="5" spans="1:51" ht="34.5" customHeight="1">
      <c r="A5" s="31"/>
      <c r="B5" s="31"/>
      <c r="C5" s="20" t="s">
        <v>49</v>
      </c>
      <c r="D5" s="20" t="s">
        <v>50</v>
      </c>
      <c r="E5" s="20" t="s">
        <v>51</v>
      </c>
      <c r="F5" s="20" t="s">
        <v>52</v>
      </c>
      <c r="G5" s="20" t="s">
        <v>53</v>
      </c>
      <c r="H5" s="20" t="s">
        <v>54</v>
      </c>
      <c r="I5" s="20" t="s">
        <v>55</v>
      </c>
      <c r="J5" s="20" t="s">
        <v>56</v>
      </c>
      <c r="K5" s="20" t="s">
        <v>57</v>
      </c>
      <c r="L5" s="20" t="s">
        <v>58</v>
      </c>
      <c r="M5" s="20" t="s">
        <v>59</v>
      </c>
      <c r="N5" s="20" t="s">
        <v>60</v>
      </c>
      <c r="O5" s="20" t="s">
        <v>61</v>
      </c>
      <c r="P5" s="20" t="s">
        <v>62</v>
      </c>
      <c r="Q5" s="20" t="s">
        <v>63</v>
      </c>
      <c r="R5" s="20" t="s">
        <v>64</v>
      </c>
      <c r="S5" s="20" t="s">
        <v>65</v>
      </c>
      <c r="T5" s="20" t="s">
        <v>66</v>
      </c>
      <c r="U5" s="20" t="s">
        <v>67</v>
      </c>
      <c r="V5" s="20" t="s">
        <v>68</v>
      </c>
      <c r="W5" s="20" t="s">
        <v>69</v>
      </c>
      <c r="X5" s="20" t="s">
        <v>70</v>
      </c>
      <c r="Y5" s="20" t="s">
        <v>71</v>
      </c>
      <c r="Z5" s="20" t="s">
        <v>72</v>
      </c>
      <c r="AA5" s="20" t="s">
        <v>73</v>
      </c>
      <c r="AB5" s="20" t="s">
        <v>74</v>
      </c>
      <c r="AC5" s="20" t="s">
        <v>75</v>
      </c>
      <c r="AD5" s="20" t="s">
        <v>76</v>
      </c>
      <c r="AE5" s="20" t="s">
        <v>77</v>
      </c>
      <c r="AF5" s="20" t="s">
        <v>78</v>
      </c>
      <c r="AG5" s="20" t="s">
        <v>79</v>
      </c>
      <c r="AH5" s="20" t="s">
        <v>80</v>
      </c>
      <c r="AI5" s="20" t="s">
        <v>81</v>
      </c>
      <c r="AJ5" s="20" t="s">
        <v>82</v>
      </c>
      <c r="AK5" s="20" t="s">
        <v>83</v>
      </c>
      <c r="AL5" s="20" t="s">
        <v>84</v>
      </c>
      <c r="AM5" s="20" t="s">
        <v>85</v>
      </c>
      <c r="AN5" s="20" t="s">
        <v>86</v>
      </c>
      <c r="AO5" s="20" t="s">
        <v>87</v>
      </c>
      <c r="AP5" s="20" t="s">
        <v>88</v>
      </c>
      <c r="AQ5" s="20" t="s">
        <v>89</v>
      </c>
      <c r="AR5" s="20" t="s">
        <v>90</v>
      </c>
      <c r="AS5" s="20" t="s">
        <v>91</v>
      </c>
      <c r="AT5" s="20" t="s">
        <v>92</v>
      </c>
      <c r="AU5" s="20" t="s">
        <v>93</v>
      </c>
      <c r="AV5" s="20" t="s">
        <v>94</v>
      </c>
      <c r="AW5" s="20" t="s">
        <v>95</v>
      </c>
      <c r="AX5" s="20" t="s">
        <v>96</v>
      </c>
      <c r="AY5" s="8"/>
    </row>
    <row r="6" spans="1:51">
      <c r="A6" s="32" t="s">
        <v>204</v>
      </c>
      <c r="B6" s="30" t="s">
        <v>121</v>
      </c>
      <c r="C6" s="9">
        <v>0.76565552441910001</v>
      </c>
      <c r="D6" s="9">
        <v>0.78816527396789993</v>
      </c>
      <c r="E6" s="9">
        <v>0.74468025450069997</v>
      </c>
      <c r="F6" s="9">
        <v>0.70345530451310001</v>
      </c>
      <c r="G6" s="9">
        <v>0.83129814193680007</v>
      </c>
      <c r="H6" s="9">
        <v>0.80164277338939993</v>
      </c>
      <c r="I6" s="9">
        <v>0.76787058967579991</v>
      </c>
      <c r="J6" s="9">
        <v>0.67871188489430001</v>
      </c>
      <c r="K6" s="9">
        <v>0.7737866870233</v>
      </c>
      <c r="L6" s="9">
        <v>0.80074861103950001</v>
      </c>
      <c r="M6" s="9">
        <v>0.79529031363710001</v>
      </c>
      <c r="N6" s="9">
        <v>0.74039244950710004</v>
      </c>
      <c r="O6" s="9">
        <v>0.69827109146590005</v>
      </c>
      <c r="P6" s="9">
        <v>0.71183284336689989</v>
      </c>
      <c r="Q6" s="9">
        <v>0.70589738246459999</v>
      </c>
      <c r="R6" s="9">
        <v>0.73416832260120002</v>
      </c>
      <c r="S6" s="9">
        <v>0.90030353499100002</v>
      </c>
      <c r="T6" s="9">
        <v>0.88436124280559991</v>
      </c>
      <c r="U6" s="9">
        <v>0.84062189521489994</v>
      </c>
      <c r="V6" s="9">
        <v>0.63014089810389995</v>
      </c>
      <c r="W6" s="9">
        <v>0.75671246029849992</v>
      </c>
      <c r="X6" s="9">
        <v>0.81819555440550007</v>
      </c>
      <c r="Y6" s="9">
        <v>0.88989165863609998</v>
      </c>
      <c r="Z6" s="9">
        <v>0.74120016584159998</v>
      </c>
      <c r="AA6" s="9">
        <v>0.72990829857140005</v>
      </c>
      <c r="AB6" s="9">
        <v>0.79791510154410006</v>
      </c>
      <c r="AC6" s="9">
        <v>0.71313747424569995</v>
      </c>
      <c r="AD6" s="9">
        <v>0.9716959174426999</v>
      </c>
      <c r="AE6" s="9">
        <v>0.84832669466989996</v>
      </c>
      <c r="AF6" s="9">
        <v>0.65465032440900006</v>
      </c>
      <c r="AG6" s="9">
        <v>0.66194844919649998</v>
      </c>
      <c r="AH6" s="9">
        <v>0.2675072040841</v>
      </c>
      <c r="AI6" s="9">
        <v>0.77938682599299991</v>
      </c>
      <c r="AJ6" s="9">
        <v>0.1535937593476</v>
      </c>
      <c r="AK6" s="9">
        <v>0.78705720527560008</v>
      </c>
      <c r="AL6" s="9">
        <v>0.74396416629650008</v>
      </c>
      <c r="AM6" s="9">
        <v>0.78909981041709998</v>
      </c>
      <c r="AN6" s="9">
        <v>0.82164151504239991</v>
      </c>
      <c r="AO6" s="9">
        <v>0.73308102723349999</v>
      </c>
      <c r="AP6" s="9">
        <v>1</v>
      </c>
      <c r="AQ6" s="9">
        <v>0.80016843814289995</v>
      </c>
      <c r="AR6" s="9">
        <v>0.85484923464749996</v>
      </c>
      <c r="AS6" s="9">
        <v>0.84724420007359991</v>
      </c>
      <c r="AT6" s="9">
        <v>0.79963523807610004</v>
      </c>
      <c r="AU6" s="9">
        <v>0.73452940207639994</v>
      </c>
      <c r="AV6" s="9">
        <v>0.67187340940850004</v>
      </c>
      <c r="AW6" s="9">
        <v>0.75811948714489996</v>
      </c>
      <c r="AX6" s="9">
        <v>0.64690852343030003</v>
      </c>
      <c r="AY6" s="8"/>
    </row>
    <row r="7" spans="1:51">
      <c r="A7" s="31"/>
      <c r="B7" s="31"/>
      <c r="C7" s="10">
        <v>828</v>
      </c>
      <c r="D7" s="10">
        <v>186</v>
      </c>
      <c r="E7" s="10">
        <v>224</v>
      </c>
      <c r="F7" s="10">
        <v>191</v>
      </c>
      <c r="G7" s="10">
        <v>227</v>
      </c>
      <c r="H7" s="10">
        <v>74</v>
      </c>
      <c r="I7" s="10">
        <v>134</v>
      </c>
      <c r="J7" s="10">
        <v>114</v>
      </c>
      <c r="K7" s="10">
        <v>190</v>
      </c>
      <c r="L7" s="10">
        <v>256</v>
      </c>
      <c r="M7" s="10">
        <v>322</v>
      </c>
      <c r="N7" s="10">
        <v>457</v>
      </c>
      <c r="O7" s="10">
        <v>183</v>
      </c>
      <c r="P7" s="10">
        <v>79</v>
      </c>
      <c r="Q7" s="10">
        <v>102</v>
      </c>
      <c r="R7" s="10">
        <v>110</v>
      </c>
      <c r="S7" s="10">
        <v>114</v>
      </c>
      <c r="T7" s="10">
        <v>42</v>
      </c>
      <c r="U7" s="10">
        <v>105</v>
      </c>
      <c r="V7" s="10">
        <v>159</v>
      </c>
      <c r="W7" s="10">
        <v>236</v>
      </c>
      <c r="X7" s="10">
        <v>153</v>
      </c>
      <c r="Y7" s="10">
        <v>171</v>
      </c>
      <c r="Z7" s="10">
        <v>61</v>
      </c>
      <c r="AA7" s="10">
        <v>7</v>
      </c>
      <c r="AB7" s="10">
        <v>356</v>
      </c>
      <c r="AC7" s="10">
        <v>76</v>
      </c>
      <c r="AD7" s="10">
        <v>15</v>
      </c>
      <c r="AE7" s="10">
        <v>35</v>
      </c>
      <c r="AF7" s="10">
        <v>63</v>
      </c>
      <c r="AG7" s="10">
        <v>21</v>
      </c>
      <c r="AH7" s="10">
        <v>3</v>
      </c>
      <c r="AI7" s="10">
        <v>11</v>
      </c>
      <c r="AJ7" s="10">
        <v>2</v>
      </c>
      <c r="AK7" s="10">
        <v>216</v>
      </c>
      <c r="AL7" s="10">
        <v>306</v>
      </c>
      <c r="AM7" s="10">
        <v>35</v>
      </c>
      <c r="AN7" s="10">
        <v>245</v>
      </c>
      <c r="AO7" s="10">
        <v>176</v>
      </c>
      <c r="AP7" s="10">
        <v>2</v>
      </c>
      <c r="AQ7" s="10">
        <v>22</v>
      </c>
      <c r="AR7" s="10">
        <v>16</v>
      </c>
      <c r="AS7" s="10">
        <v>169</v>
      </c>
      <c r="AT7" s="10">
        <v>306</v>
      </c>
      <c r="AU7" s="10">
        <v>160</v>
      </c>
      <c r="AV7" s="10">
        <v>50</v>
      </c>
      <c r="AW7" s="10">
        <v>65</v>
      </c>
      <c r="AX7" s="10">
        <v>62</v>
      </c>
      <c r="AY7" s="8"/>
    </row>
    <row r="8" spans="1:51">
      <c r="A8" s="31"/>
      <c r="B8" s="31"/>
      <c r="C8" s="11" t="s">
        <v>97</v>
      </c>
      <c r="D8" s="11"/>
      <c r="E8" s="11"/>
      <c r="F8" s="11"/>
      <c r="G8" s="12" t="s">
        <v>118</v>
      </c>
      <c r="H8" s="11"/>
      <c r="I8" s="11"/>
      <c r="J8" s="11"/>
      <c r="K8" s="11"/>
      <c r="L8" s="11"/>
      <c r="M8" s="11"/>
      <c r="N8" s="11"/>
      <c r="O8" s="11"/>
      <c r="P8" s="11"/>
      <c r="Q8" s="11"/>
      <c r="R8" s="11"/>
      <c r="S8" s="12" t="s">
        <v>128</v>
      </c>
      <c r="T8" s="11"/>
      <c r="U8" s="11"/>
      <c r="V8" s="11"/>
      <c r="W8" s="11"/>
      <c r="X8" s="12" t="s">
        <v>99</v>
      </c>
      <c r="Y8" s="12" t="s">
        <v>153</v>
      </c>
      <c r="Z8" s="11"/>
      <c r="AA8" s="11"/>
      <c r="AB8" s="12" t="s">
        <v>205</v>
      </c>
      <c r="AC8" s="11"/>
      <c r="AD8" s="12" t="s">
        <v>206</v>
      </c>
      <c r="AE8" s="12" t="s">
        <v>205</v>
      </c>
      <c r="AF8" s="11"/>
      <c r="AG8" s="11"/>
      <c r="AH8" s="11"/>
      <c r="AI8" s="11"/>
      <c r="AJ8" s="11"/>
      <c r="AK8" s="12" t="s">
        <v>205</v>
      </c>
      <c r="AL8" s="11"/>
      <c r="AM8" s="11"/>
      <c r="AN8" s="11"/>
      <c r="AO8" s="11"/>
      <c r="AP8" s="11"/>
      <c r="AQ8" s="11"/>
      <c r="AR8" s="11"/>
      <c r="AS8" s="11"/>
      <c r="AT8" s="11"/>
      <c r="AU8" s="11"/>
      <c r="AV8" s="11"/>
      <c r="AW8" s="11"/>
      <c r="AX8" s="11"/>
      <c r="AY8" s="8"/>
    </row>
    <row r="9" spans="1:51">
      <c r="A9" s="31"/>
      <c r="B9" s="30" t="s">
        <v>181</v>
      </c>
      <c r="C9" s="9">
        <v>0.2665218017955</v>
      </c>
      <c r="D9" s="9">
        <v>0.30430135113989998</v>
      </c>
      <c r="E9" s="9">
        <v>0.27352389533720001</v>
      </c>
      <c r="F9" s="9">
        <v>0.24151983370230001</v>
      </c>
      <c r="G9" s="9">
        <v>0.25108055005949997</v>
      </c>
      <c r="H9" s="9">
        <v>0.33108056580099998</v>
      </c>
      <c r="I9" s="9">
        <v>0.25548114578350001</v>
      </c>
      <c r="J9" s="9">
        <v>0.25282156838859998</v>
      </c>
      <c r="K9" s="9">
        <v>0.27965853761350001</v>
      </c>
      <c r="L9" s="9">
        <v>0.2442983654493</v>
      </c>
      <c r="M9" s="9">
        <v>0.32337260234069998</v>
      </c>
      <c r="N9" s="9">
        <v>0.21358547027960001</v>
      </c>
      <c r="O9" s="9">
        <v>0.30298793471919999</v>
      </c>
      <c r="P9" s="9">
        <v>0.3549406006868</v>
      </c>
      <c r="Q9" s="9">
        <v>0.20012788728549999</v>
      </c>
      <c r="R9" s="9">
        <v>0.1983789574215</v>
      </c>
      <c r="S9" s="9">
        <v>0.30860623755470001</v>
      </c>
      <c r="T9" s="9">
        <v>0.1373656735872</v>
      </c>
      <c r="U9" s="9">
        <v>0.33079486388329998</v>
      </c>
      <c r="V9" s="9">
        <v>0.2028009668429</v>
      </c>
      <c r="W9" s="9">
        <v>0.33005375237369988</v>
      </c>
      <c r="X9" s="9">
        <v>0.18370943578669999</v>
      </c>
      <c r="Y9" s="9">
        <v>0.29755387895059998</v>
      </c>
      <c r="Z9" s="9">
        <v>0.33757887775090001</v>
      </c>
      <c r="AA9" s="9">
        <v>0.12998356713430001</v>
      </c>
      <c r="AB9" s="9">
        <v>0.30297586200190002</v>
      </c>
      <c r="AC9" s="9">
        <v>0.27142057203199998</v>
      </c>
      <c r="AD9" s="9">
        <v>0.3257985887821</v>
      </c>
      <c r="AE9" s="9">
        <v>0.42904731769929999</v>
      </c>
      <c r="AF9" s="9">
        <v>0.180705928135</v>
      </c>
      <c r="AG9" s="9">
        <v>0.20544474404720001</v>
      </c>
      <c r="AH9" s="9">
        <v>0.12902962451450001</v>
      </c>
      <c r="AI9" s="9">
        <v>8.2159150405560002E-2</v>
      </c>
      <c r="AJ9" s="9">
        <v>9.3233788912839996E-2</v>
      </c>
      <c r="AK9" s="9">
        <v>0.23236328352480001</v>
      </c>
      <c r="AL9" s="9">
        <v>0.2717429107446</v>
      </c>
      <c r="AM9" s="9">
        <v>0.1577192066801</v>
      </c>
      <c r="AN9" s="9">
        <v>0.28686711658390002</v>
      </c>
      <c r="AO9" s="9">
        <v>0.27360786806600002</v>
      </c>
      <c r="AP9" s="9">
        <v>0.36409871318089998</v>
      </c>
      <c r="AQ9" s="9">
        <v>0.1156112163694</v>
      </c>
      <c r="AR9" s="9">
        <v>0.15719465931929999</v>
      </c>
      <c r="AS9" s="9">
        <v>0.32544621647119998</v>
      </c>
      <c r="AT9" s="9">
        <v>0.30106532448590001</v>
      </c>
      <c r="AU9" s="9">
        <v>0.21966557669709999</v>
      </c>
      <c r="AV9" s="9">
        <v>0.25334795186909997</v>
      </c>
      <c r="AW9" s="9">
        <v>0.20820266338679999</v>
      </c>
      <c r="AX9" s="9">
        <v>0.2386622169672</v>
      </c>
      <c r="AY9" s="8"/>
    </row>
    <row r="10" spans="1:51">
      <c r="A10" s="31"/>
      <c r="B10" s="31"/>
      <c r="C10" s="10">
        <v>288</v>
      </c>
      <c r="D10" s="10">
        <v>69</v>
      </c>
      <c r="E10" s="10">
        <v>82</v>
      </c>
      <c r="F10" s="10">
        <v>63</v>
      </c>
      <c r="G10" s="10">
        <v>74</v>
      </c>
      <c r="H10" s="10">
        <v>33</v>
      </c>
      <c r="I10" s="10">
        <v>41</v>
      </c>
      <c r="J10" s="10">
        <v>44</v>
      </c>
      <c r="K10" s="10">
        <v>72</v>
      </c>
      <c r="L10" s="10">
        <v>80</v>
      </c>
      <c r="M10" s="10">
        <v>134</v>
      </c>
      <c r="N10" s="10">
        <v>138</v>
      </c>
      <c r="O10" s="10">
        <v>70</v>
      </c>
      <c r="P10" s="10">
        <v>37</v>
      </c>
      <c r="Q10" s="10">
        <v>31</v>
      </c>
      <c r="R10" s="10">
        <v>32</v>
      </c>
      <c r="S10" s="10">
        <v>37</v>
      </c>
      <c r="T10" s="10">
        <v>10</v>
      </c>
      <c r="U10" s="10">
        <v>41</v>
      </c>
      <c r="V10" s="10">
        <v>47</v>
      </c>
      <c r="W10" s="10">
        <v>101</v>
      </c>
      <c r="X10" s="10">
        <v>37</v>
      </c>
      <c r="Y10" s="10">
        <v>58</v>
      </c>
      <c r="Z10" s="10">
        <v>29</v>
      </c>
      <c r="AA10" s="10">
        <v>2</v>
      </c>
      <c r="AB10" s="10">
        <v>135</v>
      </c>
      <c r="AC10" s="10">
        <v>27</v>
      </c>
      <c r="AD10" s="10">
        <v>6</v>
      </c>
      <c r="AE10" s="10">
        <v>16</v>
      </c>
      <c r="AF10" s="10">
        <v>17</v>
      </c>
      <c r="AG10" s="10">
        <v>7</v>
      </c>
      <c r="AH10" s="10">
        <v>2</v>
      </c>
      <c r="AI10" s="10">
        <v>1</v>
      </c>
      <c r="AJ10" s="10">
        <v>1</v>
      </c>
      <c r="AK10" s="10">
        <v>66</v>
      </c>
      <c r="AL10" s="10">
        <v>111</v>
      </c>
      <c r="AM10" s="10">
        <v>8</v>
      </c>
      <c r="AN10" s="10">
        <v>86</v>
      </c>
      <c r="AO10" s="10">
        <v>62</v>
      </c>
      <c r="AP10" s="10">
        <v>1</v>
      </c>
      <c r="AQ10" s="10">
        <v>6</v>
      </c>
      <c r="AR10" s="10">
        <v>5</v>
      </c>
      <c r="AS10" s="10">
        <v>61</v>
      </c>
      <c r="AT10" s="10">
        <v>114</v>
      </c>
      <c r="AU10" s="10">
        <v>49</v>
      </c>
      <c r="AV10" s="10">
        <v>18</v>
      </c>
      <c r="AW10" s="10">
        <v>21</v>
      </c>
      <c r="AX10" s="10">
        <v>20</v>
      </c>
      <c r="AY10" s="8"/>
    </row>
    <row r="11" spans="1:51">
      <c r="A11" s="31"/>
      <c r="B11" s="31"/>
      <c r="C11" s="11" t="s">
        <v>97</v>
      </c>
      <c r="D11" s="11"/>
      <c r="E11" s="11"/>
      <c r="F11" s="11"/>
      <c r="G11" s="11"/>
      <c r="H11" s="11"/>
      <c r="I11" s="11"/>
      <c r="J11" s="11"/>
      <c r="K11" s="11"/>
      <c r="L11" s="11"/>
      <c r="M11" s="12" t="s">
        <v>106</v>
      </c>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8"/>
    </row>
    <row r="12" spans="1:51">
      <c r="A12" s="31"/>
      <c r="B12" s="30" t="s">
        <v>185</v>
      </c>
      <c r="C12" s="9">
        <v>0.49913372262360001</v>
      </c>
      <c r="D12" s="9">
        <v>0.483863922828</v>
      </c>
      <c r="E12" s="9">
        <v>0.47115635916350002</v>
      </c>
      <c r="F12" s="9">
        <v>0.4619354708108</v>
      </c>
      <c r="G12" s="9">
        <v>0.58021759187729993</v>
      </c>
      <c r="H12" s="9">
        <v>0.47056220758840001</v>
      </c>
      <c r="I12" s="9">
        <v>0.51238944389230001</v>
      </c>
      <c r="J12" s="9">
        <v>0.42589031650569997</v>
      </c>
      <c r="K12" s="9">
        <v>0.49412814940979999</v>
      </c>
      <c r="L12" s="9">
        <v>0.55645024559009992</v>
      </c>
      <c r="M12" s="9">
        <v>0.47191771129639998</v>
      </c>
      <c r="N12" s="9">
        <v>0.52680697922749997</v>
      </c>
      <c r="O12" s="9">
        <v>0.39528315674669989</v>
      </c>
      <c r="P12" s="9">
        <v>0.35689224268000003</v>
      </c>
      <c r="Q12" s="9">
        <v>0.50576949517909997</v>
      </c>
      <c r="R12" s="9">
        <v>0.53578936517969999</v>
      </c>
      <c r="S12" s="9">
        <v>0.59169729743629995</v>
      </c>
      <c r="T12" s="9">
        <v>0.74699556921850008</v>
      </c>
      <c r="U12" s="9">
        <v>0.50982703133160001</v>
      </c>
      <c r="V12" s="9">
        <v>0.42733993126100001</v>
      </c>
      <c r="W12" s="9">
        <v>0.42665870792479998</v>
      </c>
      <c r="X12" s="9">
        <v>0.6344861186188</v>
      </c>
      <c r="Y12" s="9">
        <v>0.59233777968550005</v>
      </c>
      <c r="Z12" s="9">
        <v>0.4036212880908</v>
      </c>
      <c r="AA12" s="9">
        <v>0.59992473143710001</v>
      </c>
      <c r="AB12" s="9">
        <v>0.49493923954219998</v>
      </c>
      <c r="AC12" s="9">
        <v>0.44171690221370002</v>
      </c>
      <c r="AD12" s="9">
        <v>0.64589732866060001</v>
      </c>
      <c r="AE12" s="9">
        <v>0.41927937697060003</v>
      </c>
      <c r="AF12" s="9">
        <v>0.47394439627399998</v>
      </c>
      <c r="AG12" s="9">
        <v>0.45650370514930011</v>
      </c>
      <c r="AH12" s="9">
        <v>0.1384775795696</v>
      </c>
      <c r="AI12" s="9">
        <v>0.69722767558740006</v>
      </c>
      <c r="AJ12" s="9">
        <v>6.0359970434730001E-2</v>
      </c>
      <c r="AK12" s="9">
        <v>0.55469392175080001</v>
      </c>
      <c r="AL12" s="9">
        <v>0.47222125555189998</v>
      </c>
      <c r="AM12" s="9">
        <v>0.631380603737</v>
      </c>
      <c r="AN12" s="9">
        <v>0.53477439845850006</v>
      </c>
      <c r="AO12" s="9">
        <v>0.45947315916749998</v>
      </c>
      <c r="AP12" s="9">
        <v>0.63590128681910008</v>
      </c>
      <c r="AQ12" s="9">
        <v>0.68455722177339995</v>
      </c>
      <c r="AR12" s="9">
        <v>0.69765457532819997</v>
      </c>
      <c r="AS12" s="9">
        <v>0.52179798360240004</v>
      </c>
      <c r="AT12" s="9">
        <v>0.49856991359019998</v>
      </c>
      <c r="AU12" s="9">
        <v>0.51486382537929998</v>
      </c>
      <c r="AV12" s="9">
        <v>0.41852545753940001</v>
      </c>
      <c r="AW12" s="9">
        <v>0.54991682375810003</v>
      </c>
      <c r="AX12" s="9">
        <v>0.40824630646310001</v>
      </c>
      <c r="AY12" s="8"/>
    </row>
    <row r="13" spans="1:51">
      <c r="A13" s="31"/>
      <c r="B13" s="31"/>
      <c r="C13" s="10">
        <v>540</v>
      </c>
      <c r="D13" s="10">
        <v>117</v>
      </c>
      <c r="E13" s="10">
        <v>142</v>
      </c>
      <c r="F13" s="10">
        <v>128</v>
      </c>
      <c r="G13" s="10">
        <v>153</v>
      </c>
      <c r="H13" s="10">
        <v>41</v>
      </c>
      <c r="I13" s="10">
        <v>93</v>
      </c>
      <c r="J13" s="10">
        <v>70</v>
      </c>
      <c r="K13" s="10">
        <v>118</v>
      </c>
      <c r="L13" s="10">
        <v>176</v>
      </c>
      <c r="M13" s="10">
        <v>188</v>
      </c>
      <c r="N13" s="10">
        <v>319</v>
      </c>
      <c r="O13" s="10">
        <v>113</v>
      </c>
      <c r="P13" s="10">
        <v>42</v>
      </c>
      <c r="Q13" s="10">
        <v>71</v>
      </c>
      <c r="R13" s="10">
        <v>78</v>
      </c>
      <c r="S13" s="10">
        <v>77</v>
      </c>
      <c r="T13" s="10">
        <v>32</v>
      </c>
      <c r="U13" s="10">
        <v>64</v>
      </c>
      <c r="V13" s="10">
        <v>112</v>
      </c>
      <c r="W13" s="10">
        <v>135</v>
      </c>
      <c r="X13" s="10">
        <v>116</v>
      </c>
      <c r="Y13" s="10">
        <v>113</v>
      </c>
      <c r="Z13" s="10">
        <v>32</v>
      </c>
      <c r="AA13" s="10">
        <v>5</v>
      </c>
      <c r="AB13" s="10">
        <v>221</v>
      </c>
      <c r="AC13" s="10">
        <v>49</v>
      </c>
      <c r="AD13" s="10">
        <v>9</v>
      </c>
      <c r="AE13" s="10">
        <v>19</v>
      </c>
      <c r="AF13" s="10">
        <v>46</v>
      </c>
      <c r="AG13" s="10">
        <v>14</v>
      </c>
      <c r="AH13" s="10">
        <v>1</v>
      </c>
      <c r="AI13" s="10">
        <v>10</v>
      </c>
      <c r="AJ13" s="10">
        <v>1</v>
      </c>
      <c r="AK13" s="10">
        <v>150</v>
      </c>
      <c r="AL13" s="10">
        <v>195</v>
      </c>
      <c r="AM13" s="10">
        <v>27</v>
      </c>
      <c r="AN13" s="10">
        <v>159</v>
      </c>
      <c r="AO13" s="10">
        <v>114</v>
      </c>
      <c r="AP13" s="10">
        <v>1</v>
      </c>
      <c r="AQ13" s="10">
        <v>16</v>
      </c>
      <c r="AR13" s="10">
        <v>11</v>
      </c>
      <c r="AS13" s="10">
        <v>108</v>
      </c>
      <c r="AT13" s="10">
        <v>192</v>
      </c>
      <c r="AU13" s="10">
        <v>111</v>
      </c>
      <c r="AV13" s="10">
        <v>32</v>
      </c>
      <c r="AW13" s="10">
        <v>44</v>
      </c>
      <c r="AX13" s="10">
        <v>42</v>
      </c>
      <c r="AY13" s="8"/>
    </row>
    <row r="14" spans="1:51">
      <c r="A14" s="31"/>
      <c r="B14" s="31"/>
      <c r="C14" s="11" t="s">
        <v>97</v>
      </c>
      <c r="D14" s="11"/>
      <c r="E14" s="11"/>
      <c r="F14" s="11"/>
      <c r="G14" s="11"/>
      <c r="H14" s="11"/>
      <c r="I14" s="11"/>
      <c r="J14" s="11"/>
      <c r="K14" s="11"/>
      <c r="L14" s="11"/>
      <c r="M14" s="11"/>
      <c r="N14" s="11"/>
      <c r="O14" s="11"/>
      <c r="P14" s="11"/>
      <c r="Q14" s="11"/>
      <c r="R14" s="11"/>
      <c r="S14" s="11"/>
      <c r="T14" s="12" t="s">
        <v>98</v>
      </c>
      <c r="U14" s="11"/>
      <c r="V14" s="11"/>
      <c r="W14" s="11"/>
      <c r="X14" s="12" t="s">
        <v>98</v>
      </c>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8"/>
    </row>
    <row r="15" spans="1:51">
      <c r="A15" s="31"/>
      <c r="B15" s="30" t="s">
        <v>186</v>
      </c>
      <c r="C15" s="9">
        <v>0.18102497338410001</v>
      </c>
      <c r="D15" s="9">
        <v>0.1789829565369</v>
      </c>
      <c r="E15" s="9">
        <v>0.18254389679790001</v>
      </c>
      <c r="F15" s="9">
        <v>0.21039101017469999</v>
      </c>
      <c r="G15" s="9">
        <v>0.1514550342779</v>
      </c>
      <c r="H15" s="9">
        <v>0.14816886684489999</v>
      </c>
      <c r="I15" s="9">
        <v>0.19159070353259999</v>
      </c>
      <c r="J15" s="9">
        <v>0.20296745344879999</v>
      </c>
      <c r="K15" s="9">
        <v>0.19186930758679999</v>
      </c>
      <c r="L15" s="9">
        <v>0.16576245374779999</v>
      </c>
      <c r="M15" s="9">
        <v>0.17385436021379999</v>
      </c>
      <c r="N15" s="9">
        <v>0.18658592475239999</v>
      </c>
      <c r="O15" s="9">
        <v>0.2342587266558</v>
      </c>
      <c r="P15" s="9">
        <v>0.26610482223100002</v>
      </c>
      <c r="Q15" s="9">
        <v>0.2198759135957</v>
      </c>
      <c r="R15" s="9">
        <v>0.15815508355569999</v>
      </c>
      <c r="S15" s="9">
        <v>9.6764698073870004E-2</v>
      </c>
      <c r="T15" s="9">
        <v>0.1156387571944</v>
      </c>
      <c r="U15" s="9">
        <v>0.13487222094179999</v>
      </c>
      <c r="V15" s="9">
        <v>0.2569882098745</v>
      </c>
      <c r="W15" s="9">
        <v>0.2041366302598</v>
      </c>
      <c r="X15" s="9">
        <v>0.12582547389160001</v>
      </c>
      <c r="Y15" s="9">
        <v>0.1061662303159</v>
      </c>
      <c r="Z15" s="9">
        <v>0.1856591076164</v>
      </c>
      <c r="AA15" s="9">
        <v>0.27009170142860001</v>
      </c>
      <c r="AB15" s="9">
        <v>0.1543327018906</v>
      </c>
      <c r="AC15" s="9">
        <v>0.20737990836840001</v>
      </c>
      <c r="AD15" s="9">
        <v>0</v>
      </c>
      <c r="AE15" s="9">
        <v>0.13809789907879999</v>
      </c>
      <c r="AF15" s="9">
        <v>0.31469036489649999</v>
      </c>
      <c r="AG15" s="9">
        <v>0.18787527956040001</v>
      </c>
      <c r="AH15" s="9">
        <v>0.7324927959159</v>
      </c>
      <c r="AI15" s="9">
        <v>0.22061317400700001</v>
      </c>
      <c r="AJ15" s="9">
        <v>0.8464062406524</v>
      </c>
      <c r="AK15" s="9">
        <v>0.14868686471340001</v>
      </c>
      <c r="AL15" s="9">
        <v>0.21679497511269999</v>
      </c>
      <c r="AM15" s="9">
        <v>0.14127972019089999</v>
      </c>
      <c r="AN15" s="9">
        <v>0.11499718270169999</v>
      </c>
      <c r="AO15" s="9">
        <v>0.1999815626177</v>
      </c>
      <c r="AP15" s="9">
        <v>0</v>
      </c>
      <c r="AQ15" s="9">
        <v>0.19983156185709999</v>
      </c>
      <c r="AR15" s="9">
        <v>0.1073290392875</v>
      </c>
      <c r="AS15" s="9">
        <v>0.1065123595831</v>
      </c>
      <c r="AT15" s="9">
        <v>0.14742909718800001</v>
      </c>
      <c r="AU15" s="9">
        <v>0.2181833594832</v>
      </c>
      <c r="AV15" s="9">
        <v>0.2357274436108</v>
      </c>
      <c r="AW15" s="9">
        <v>0.22793808783960001</v>
      </c>
      <c r="AX15" s="9">
        <v>0.26882573933120002</v>
      </c>
      <c r="AY15" s="8"/>
    </row>
    <row r="16" spans="1:51">
      <c r="A16" s="31"/>
      <c r="B16" s="31"/>
      <c r="C16" s="10">
        <v>189</v>
      </c>
      <c r="D16" s="10">
        <v>40</v>
      </c>
      <c r="E16" s="10">
        <v>48</v>
      </c>
      <c r="F16" s="10">
        <v>61</v>
      </c>
      <c r="G16" s="10">
        <v>40</v>
      </c>
      <c r="H16" s="10">
        <v>15</v>
      </c>
      <c r="I16" s="10">
        <v>31</v>
      </c>
      <c r="J16" s="10">
        <v>31</v>
      </c>
      <c r="K16" s="10">
        <v>46</v>
      </c>
      <c r="L16" s="10">
        <v>49</v>
      </c>
      <c r="M16" s="10">
        <v>63</v>
      </c>
      <c r="N16" s="10">
        <v>113</v>
      </c>
      <c r="O16" s="10">
        <v>51</v>
      </c>
      <c r="P16" s="10">
        <v>19</v>
      </c>
      <c r="Q16" s="10">
        <v>31</v>
      </c>
      <c r="R16" s="10">
        <v>29</v>
      </c>
      <c r="S16" s="10">
        <v>13</v>
      </c>
      <c r="T16" s="10">
        <v>5</v>
      </c>
      <c r="U16" s="10">
        <v>20</v>
      </c>
      <c r="V16" s="10">
        <v>50</v>
      </c>
      <c r="W16" s="10">
        <v>59</v>
      </c>
      <c r="X16" s="10">
        <v>27</v>
      </c>
      <c r="Y16" s="10">
        <v>28</v>
      </c>
      <c r="Z16" s="10">
        <v>12</v>
      </c>
      <c r="AA16" s="10">
        <v>4</v>
      </c>
      <c r="AB16" s="10">
        <v>71</v>
      </c>
      <c r="AC16" s="10">
        <v>20</v>
      </c>
      <c r="AD16" s="10">
        <v>0</v>
      </c>
      <c r="AE16" s="10">
        <v>6</v>
      </c>
      <c r="AF16" s="10">
        <v>20</v>
      </c>
      <c r="AG16" s="10">
        <v>6</v>
      </c>
      <c r="AH16" s="10">
        <v>2</v>
      </c>
      <c r="AI16" s="10">
        <v>3</v>
      </c>
      <c r="AJ16" s="10">
        <v>2</v>
      </c>
      <c r="AK16" s="10">
        <v>50</v>
      </c>
      <c r="AL16" s="10">
        <v>74</v>
      </c>
      <c r="AM16" s="10">
        <v>5</v>
      </c>
      <c r="AN16" s="10">
        <v>41</v>
      </c>
      <c r="AO16" s="10">
        <v>50</v>
      </c>
      <c r="AP16" s="10">
        <v>0</v>
      </c>
      <c r="AQ16" s="10">
        <v>9</v>
      </c>
      <c r="AR16" s="10">
        <v>3</v>
      </c>
      <c r="AS16" s="10">
        <v>19</v>
      </c>
      <c r="AT16" s="10">
        <v>55</v>
      </c>
      <c r="AU16" s="10">
        <v>54</v>
      </c>
      <c r="AV16" s="10">
        <v>15</v>
      </c>
      <c r="AW16" s="10">
        <v>19</v>
      </c>
      <c r="AX16" s="10">
        <v>24</v>
      </c>
      <c r="AY16" s="8"/>
    </row>
    <row r="17" spans="1:51">
      <c r="A17" s="31"/>
      <c r="B17" s="31"/>
      <c r="C17" s="11" t="s">
        <v>97</v>
      </c>
      <c r="D17" s="11"/>
      <c r="E17" s="11"/>
      <c r="F17" s="11"/>
      <c r="G17" s="11"/>
      <c r="H17" s="11"/>
      <c r="I17" s="11"/>
      <c r="J17" s="11"/>
      <c r="K17" s="11"/>
      <c r="L17" s="11"/>
      <c r="M17" s="11"/>
      <c r="N17" s="11"/>
      <c r="O17" s="11"/>
      <c r="P17" s="11"/>
      <c r="Q17" s="11"/>
      <c r="R17" s="11"/>
      <c r="S17" s="11"/>
      <c r="T17" s="11"/>
      <c r="U17" s="11"/>
      <c r="V17" s="12" t="s">
        <v>131</v>
      </c>
      <c r="W17" s="11"/>
      <c r="X17" s="11"/>
      <c r="Y17" s="11"/>
      <c r="Z17" s="11"/>
      <c r="AA17" s="11"/>
      <c r="AB17" s="11"/>
      <c r="AC17" s="11"/>
      <c r="AD17" s="11"/>
      <c r="AE17" s="11"/>
      <c r="AF17" s="11"/>
      <c r="AG17" s="11"/>
      <c r="AH17" s="11"/>
      <c r="AI17" s="11"/>
      <c r="AJ17" s="12" t="s">
        <v>207</v>
      </c>
      <c r="AK17" s="11"/>
      <c r="AL17" s="11"/>
      <c r="AM17" s="11"/>
      <c r="AN17" s="11"/>
      <c r="AO17" s="11"/>
      <c r="AP17" s="11"/>
      <c r="AQ17" s="11"/>
      <c r="AR17" s="11"/>
      <c r="AS17" s="11"/>
      <c r="AT17" s="11"/>
      <c r="AU17" s="11"/>
      <c r="AV17" s="11"/>
      <c r="AW17" s="11"/>
      <c r="AX17" s="11"/>
      <c r="AY17" s="8"/>
    </row>
    <row r="18" spans="1:51">
      <c r="A18" s="31"/>
      <c r="B18" s="30" t="s">
        <v>188</v>
      </c>
      <c r="C18" s="9">
        <v>5.331950219678E-2</v>
      </c>
      <c r="D18" s="9">
        <v>3.2851769495169998E-2</v>
      </c>
      <c r="E18" s="9">
        <v>7.2775848701390006E-2</v>
      </c>
      <c r="F18" s="9">
        <v>8.6153685312149994E-2</v>
      </c>
      <c r="G18" s="9">
        <v>1.724682378527E-2</v>
      </c>
      <c r="H18" s="9">
        <v>5.0188359765730002E-2</v>
      </c>
      <c r="I18" s="9">
        <v>4.0538706791619999E-2</v>
      </c>
      <c r="J18" s="9">
        <v>0.1183206616569</v>
      </c>
      <c r="K18" s="9">
        <v>3.4344005389940001E-2</v>
      </c>
      <c r="L18" s="9">
        <v>3.3488935212719999E-2</v>
      </c>
      <c r="M18" s="9">
        <v>3.085532614912E-2</v>
      </c>
      <c r="N18" s="9">
        <v>7.3021625740469998E-2</v>
      </c>
      <c r="O18" s="9">
        <v>6.7470181878220001E-2</v>
      </c>
      <c r="P18" s="9">
        <v>2.206233440215E-2</v>
      </c>
      <c r="Q18" s="9">
        <v>7.4226703939700003E-2</v>
      </c>
      <c r="R18" s="9">
        <v>0.10767659384309999</v>
      </c>
      <c r="S18" s="9">
        <v>2.9317669351469999E-3</v>
      </c>
      <c r="T18" s="9">
        <v>0</v>
      </c>
      <c r="U18" s="9">
        <v>2.4505883843340001E-2</v>
      </c>
      <c r="V18" s="9">
        <v>0.1128708920216</v>
      </c>
      <c r="W18" s="9">
        <v>3.9150909441680003E-2</v>
      </c>
      <c r="X18" s="9">
        <v>5.5978971702870001E-2</v>
      </c>
      <c r="Y18" s="9">
        <v>3.942111047979E-3</v>
      </c>
      <c r="Z18" s="9">
        <v>7.3140726541989998E-2</v>
      </c>
      <c r="AA18" s="9">
        <v>0</v>
      </c>
      <c r="AB18" s="9">
        <v>4.7752196565369998E-2</v>
      </c>
      <c r="AC18" s="9">
        <v>7.9482617385860002E-2</v>
      </c>
      <c r="AD18" s="9">
        <v>2.8304082557269999E-2</v>
      </c>
      <c r="AE18" s="9">
        <v>1.357540625127E-2</v>
      </c>
      <c r="AF18" s="9">
        <v>3.065931069458E-2</v>
      </c>
      <c r="AG18" s="9">
        <v>0.15017627124310001</v>
      </c>
      <c r="AH18" s="9">
        <v>0</v>
      </c>
      <c r="AI18" s="9">
        <v>0</v>
      </c>
      <c r="AJ18" s="9">
        <v>0</v>
      </c>
      <c r="AK18" s="9">
        <v>6.4255930010990003E-2</v>
      </c>
      <c r="AL18" s="9">
        <v>3.9240858590789997E-2</v>
      </c>
      <c r="AM18" s="9">
        <v>6.962046939199E-2</v>
      </c>
      <c r="AN18" s="9">
        <v>6.3361302255889998E-2</v>
      </c>
      <c r="AO18" s="9">
        <v>6.6937410148820001E-2</v>
      </c>
      <c r="AP18" s="9">
        <v>0</v>
      </c>
      <c r="AQ18" s="9">
        <v>0</v>
      </c>
      <c r="AR18" s="9">
        <v>3.7821726065020003E-2</v>
      </c>
      <c r="AS18" s="9">
        <v>4.6243440343359997E-2</v>
      </c>
      <c r="AT18" s="9">
        <v>5.2935664735939997E-2</v>
      </c>
      <c r="AU18" s="9">
        <v>4.7287238440410002E-2</v>
      </c>
      <c r="AV18" s="9">
        <v>9.2399146980680011E-2</v>
      </c>
      <c r="AW18" s="9">
        <v>1.39424250155E-2</v>
      </c>
      <c r="AX18" s="9">
        <v>8.4265737238520003E-2</v>
      </c>
      <c r="AY18" s="8"/>
    </row>
    <row r="19" spans="1:51">
      <c r="A19" s="31"/>
      <c r="B19" s="31"/>
      <c r="C19" s="10">
        <v>63</v>
      </c>
      <c r="D19" s="10">
        <v>12</v>
      </c>
      <c r="E19" s="10">
        <v>21</v>
      </c>
      <c r="F19" s="10">
        <v>23</v>
      </c>
      <c r="G19" s="10">
        <v>7</v>
      </c>
      <c r="H19" s="10">
        <v>7</v>
      </c>
      <c r="I19" s="10">
        <v>11</v>
      </c>
      <c r="J19" s="10">
        <v>15</v>
      </c>
      <c r="K19" s="10">
        <v>11</v>
      </c>
      <c r="L19" s="10">
        <v>14</v>
      </c>
      <c r="M19" s="10">
        <v>13</v>
      </c>
      <c r="N19" s="10">
        <v>45</v>
      </c>
      <c r="O19" s="10">
        <v>17</v>
      </c>
      <c r="P19" s="10">
        <v>3</v>
      </c>
      <c r="Q19" s="10">
        <v>13</v>
      </c>
      <c r="R19" s="10">
        <v>19</v>
      </c>
      <c r="S19" s="10">
        <v>1</v>
      </c>
      <c r="T19" s="10">
        <v>0</v>
      </c>
      <c r="U19" s="10">
        <v>3</v>
      </c>
      <c r="V19" s="10">
        <v>30</v>
      </c>
      <c r="W19" s="10">
        <v>12</v>
      </c>
      <c r="X19" s="10">
        <v>13</v>
      </c>
      <c r="Y19" s="10">
        <v>2</v>
      </c>
      <c r="Z19" s="10">
        <v>4</v>
      </c>
      <c r="AA19" s="10">
        <v>0</v>
      </c>
      <c r="AB19" s="10">
        <v>30</v>
      </c>
      <c r="AC19" s="10">
        <v>7</v>
      </c>
      <c r="AD19" s="10">
        <v>1</v>
      </c>
      <c r="AE19" s="10">
        <v>1</v>
      </c>
      <c r="AF19" s="10">
        <v>4</v>
      </c>
      <c r="AG19" s="10">
        <v>1</v>
      </c>
      <c r="AH19" s="10">
        <v>0</v>
      </c>
      <c r="AI19" s="10">
        <v>0</v>
      </c>
      <c r="AJ19" s="10">
        <v>0</v>
      </c>
      <c r="AK19" s="10">
        <v>18</v>
      </c>
      <c r="AL19" s="10">
        <v>23</v>
      </c>
      <c r="AM19" s="10">
        <v>3</v>
      </c>
      <c r="AN19" s="10">
        <v>20</v>
      </c>
      <c r="AO19" s="10">
        <v>13</v>
      </c>
      <c r="AP19" s="10">
        <v>0</v>
      </c>
      <c r="AQ19" s="10">
        <v>0</v>
      </c>
      <c r="AR19" s="10">
        <v>1</v>
      </c>
      <c r="AS19" s="10">
        <v>11</v>
      </c>
      <c r="AT19" s="10">
        <v>21</v>
      </c>
      <c r="AU19" s="10">
        <v>12</v>
      </c>
      <c r="AV19" s="10">
        <v>8</v>
      </c>
      <c r="AW19" s="10">
        <v>2</v>
      </c>
      <c r="AX19" s="10">
        <v>8</v>
      </c>
      <c r="AY19" s="8"/>
    </row>
    <row r="20" spans="1:51">
      <c r="A20" s="31"/>
      <c r="B20" s="31"/>
      <c r="C20" s="11" t="s">
        <v>97</v>
      </c>
      <c r="D20" s="11"/>
      <c r="E20" s="12" t="s">
        <v>131</v>
      </c>
      <c r="F20" s="12" t="s">
        <v>131</v>
      </c>
      <c r="G20" s="11"/>
      <c r="H20" s="11"/>
      <c r="I20" s="11"/>
      <c r="J20" s="12" t="s">
        <v>103</v>
      </c>
      <c r="K20" s="11"/>
      <c r="L20" s="11"/>
      <c r="M20" s="11"/>
      <c r="N20" s="12" t="s">
        <v>99</v>
      </c>
      <c r="O20" s="12" t="s">
        <v>101</v>
      </c>
      <c r="P20" s="11"/>
      <c r="Q20" s="12" t="s">
        <v>101</v>
      </c>
      <c r="R20" s="12" t="s">
        <v>101</v>
      </c>
      <c r="S20" s="11"/>
      <c r="T20" s="11"/>
      <c r="U20" s="11"/>
      <c r="V20" s="12" t="s">
        <v>135</v>
      </c>
      <c r="W20" s="12" t="s">
        <v>131</v>
      </c>
      <c r="X20" s="12" t="s">
        <v>135</v>
      </c>
      <c r="Y20" s="11"/>
      <c r="Z20" s="12" t="s">
        <v>135</v>
      </c>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8"/>
    </row>
    <row r="21" spans="1:51">
      <c r="A21" s="31"/>
      <c r="B21" s="30" t="s">
        <v>142</v>
      </c>
      <c r="C21" s="9">
        <v>0.23434447558089999</v>
      </c>
      <c r="D21" s="9">
        <v>0.21183472603209999</v>
      </c>
      <c r="E21" s="9">
        <v>0.25531974549929998</v>
      </c>
      <c r="F21" s="9">
        <v>0.29654469548689999</v>
      </c>
      <c r="G21" s="9">
        <v>0.16870185806320001</v>
      </c>
      <c r="H21" s="9">
        <v>0.19835722661060001</v>
      </c>
      <c r="I21" s="9">
        <v>0.23212941032420001</v>
      </c>
      <c r="J21" s="9">
        <v>0.32128811510569999</v>
      </c>
      <c r="K21" s="9">
        <v>0.2262133129767</v>
      </c>
      <c r="L21" s="9">
        <v>0.19925138896059999</v>
      </c>
      <c r="M21" s="9">
        <v>0.20470968636289999</v>
      </c>
      <c r="N21" s="9">
        <v>0.25960755049290002</v>
      </c>
      <c r="O21" s="9">
        <v>0.3017289085341</v>
      </c>
      <c r="P21" s="9">
        <v>0.2881671566331</v>
      </c>
      <c r="Q21" s="9">
        <v>0.29410261753540001</v>
      </c>
      <c r="R21" s="9">
        <v>0.26583167739879998</v>
      </c>
      <c r="S21" s="9">
        <v>9.9696465009020005E-2</v>
      </c>
      <c r="T21" s="9">
        <v>0.1156387571944</v>
      </c>
      <c r="U21" s="9">
        <v>0.15937810478510001</v>
      </c>
      <c r="V21" s="9">
        <v>0.36985910189610011</v>
      </c>
      <c r="W21" s="9">
        <v>0.24328753970149999</v>
      </c>
      <c r="X21" s="9">
        <v>0.18180444559450001</v>
      </c>
      <c r="Y21" s="9">
        <v>0.11010834136390001</v>
      </c>
      <c r="Z21" s="9">
        <v>0.25879983415840002</v>
      </c>
      <c r="AA21" s="9">
        <v>0.27009170142860001</v>
      </c>
      <c r="AB21" s="9">
        <v>0.2020848984559</v>
      </c>
      <c r="AC21" s="9">
        <v>0.28686252575429999</v>
      </c>
      <c r="AD21" s="9">
        <v>2.8304082557269999E-2</v>
      </c>
      <c r="AE21" s="9">
        <v>0.15167330533010001</v>
      </c>
      <c r="AF21" s="9">
        <v>0.34534967559099988</v>
      </c>
      <c r="AG21" s="9">
        <v>0.33805155080350002</v>
      </c>
      <c r="AH21" s="9">
        <v>0.7324927959159</v>
      </c>
      <c r="AI21" s="9">
        <v>0.22061317400700001</v>
      </c>
      <c r="AJ21" s="9">
        <v>0.8464062406524</v>
      </c>
      <c r="AK21" s="9">
        <v>0.2129427947244</v>
      </c>
      <c r="AL21" s="9">
        <v>0.25603583370350003</v>
      </c>
      <c r="AM21" s="9">
        <v>0.21090018958289999</v>
      </c>
      <c r="AN21" s="9">
        <v>0.17835848495760001</v>
      </c>
      <c r="AO21" s="9">
        <v>0.26691897276650001</v>
      </c>
      <c r="AP21" s="9">
        <v>0</v>
      </c>
      <c r="AQ21" s="9">
        <v>0.19983156185709999</v>
      </c>
      <c r="AR21" s="9">
        <v>0.14515076535249999</v>
      </c>
      <c r="AS21" s="9">
        <v>0.15275579992640001</v>
      </c>
      <c r="AT21" s="9">
        <v>0.20036476192389999</v>
      </c>
      <c r="AU21" s="9">
        <v>0.2654705979236</v>
      </c>
      <c r="AV21" s="9">
        <v>0.32812659059150001</v>
      </c>
      <c r="AW21" s="9">
        <v>0.24188051285510001</v>
      </c>
      <c r="AX21" s="9">
        <v>0.35309147656970002</v>
      </c>
      <c r="AY21" s="8"/>
    </row>
    <row r="22" spans="1:51">
      <c r="A22" s="31"/>
      <c r="B22" s="31"/>
      <c r="C22" s="10">
        <v>252</v>
      </c>
      <c r="D22" s="10">
        <v>52</v>
      </c>
      <c r="E22" s="10">
        <v>69</v>
      </c>
      <c r="F22" s="10">
        <v>84</v>
      </c>
      <c r="G22" s="10">
        <v>47</v>
      </c>
      <c r="H22" s="10">
        <v>22</v>
      </c>
      <c r="I22" s="10">
        <v>42</v>
      </c>
      <c r="J22" s="10">
        <v>46</v>
      </c>
      <c r="K22" s="10">
        <v>57</v>
      </c>
      <c r="L22" s="10">
        <v>63</v>
      </c>
      <c r="M22" s="10">
        <v>76</v>
      </c>
      <c r="N22" s="10">
        <v>158</v>
      </c>
      <c r="O22" s="10">
        <v>68</v>
      </c>
      <c r="P22" s="10">
        <v>22</v>
      </c>
      <c r="Q22" s="10">
        <v>44</v>
      </c>
      <c r="R22" s="10">
        <v>48</v>
      </c>
      <c r="S22" s="10">
        <v>14</v>
      </c>
      <c r="T22" s="10">
        <v>5</v>
      </c>
      <c r="U22" s="10">
        <v>23</v>
      </c>
      <c r="V22" s="10">
        <v>80</v>
      </c>
      <c r="W22" s="10">
        <v>71</v>
      </c>
      <c r="X22" s="10">
        <v>40</v>
      </c>
      <c r="Y22" s="10">
        <v>30</v>
      </c>
      <c r="Z22" s="10">
        <v>16</v>
      </c>
      <c r="AA22" s="10">
        <v>4</v>
      </c>
      <c r="AB22" s="10">
        <v>101</v>
      </c>
      <c r="AC22" s="10">
        <v>27</v>
      </c>
      <c r="AD22" s="10">
        <v>1</v>
      </c>
      <c r="AE22" s="10">
        <v>7</v>
      </c>
      <c r="AF22" s="10">
        <v>24</v>
      </c>
      <c r="AG22" s="10">
        <v>7</v>
      </c>
      <c r="AH22" s="10">
        <v>2</v>
      </c>
      <c r="AI22" s="10">
        <v>3</v>
      </c>
      <c r="AJ22" s="10">
        <v>2</v>
      </c>
      <c r="AK22" s="10">
        <v>68</v>
      </c>
      <c r="AL22" s="10">
        <v>97</v>
      </c>
      <c r="AM22" s="10">
        <v>8</v>
      </c>
      <c r="AN22" s="10">
        <v>61</v>
      </c>
      <c r="AO22" s="10">
        <v>63</v>
      </c>
      <c r="AP22" s="10">
        <v>0</v>
      </c>
      <c r="AQ22" s="10">
        <v>9</v>
      </c>
      <c r="AR22" s="10">
        <v>4</v>
      </c>
      <c r="AS22" s="10">
        <v>30</v>
      </c>
      <c r="AT22" s="10">
        <v>76</v>
      </c>
      <c r="AU22" s="10">
        <v>66</v>
      </c>
      <c r="AV22" s="10">
        <v>23</v>
      </c>
      <c r="AW22" s="10">
        <v>21</v>
      </c>
      <c r="AX22" s="10">
        <v>32</v>
      </c>
      <c r="AY22" s="8"/>
    </row>
    <row r="23" spans="1:51">
      <c r="A23" s="31"/>
      <c r="B23" s="31"/>
      <c r="C23" s="11" t="s">
        <v>97</v>
      </c>
      <c r="D23" s="11"/>
      <c r="E23" s="11"/>
      <c r="F23" s="12" t="s">
        <v>131</v>
      </c>
      <c r="G23" s="11"/>
      <c r="H23" s="11"/>
      <c r="I23" s="11"/>
      <c r="J23" s="11"/>
      <c r="K23" s="11"/>
      <c r="L23" s="11"/>
      <c r="M23" s="11"/>
      <c r="N23" s="11"/>
      <c r="O23" s="12" t="s">
        <v>103</v>
      </c>
      <c r="P23" s="11"/>
      <c r="Q23" s="12" t="s">
        <v>103</v>
      </c>
      <c r="R23" s="11"/>
      <c r="S23" s="11"/>
      <c r="T23" s="11"/>
      <c r="U23" s="11"/>
      <c r="V23" s="12" t="s">
        <v>160</v>
      </c>
      <c r="W23" s="12" t="s">
        <v>131</v>
      </c>
      <c r="X23" s="11"/>
      <c r="Y23" s="11"/>
      <c r="Z23" s="11"/>
      <c r="AA23" s="11"/>
      <c r="AB23" s="11"/>
      <c r="AC23" s="11"/>
      <c r="AD23" s="11"/>
      <c r="AE23" s="11"/>
      <c r="AF23" s="12" t="s">
        <v>118</v>
      </c>
      <c r="AG23" s="11"/>
      <c r="AH23" s="12" t="s">
        <v>118</v>
      </c>
      <c r="AI23" s="11"/>
      <c r="AJ23" s="12" t="s">
        <v>208</v>
      </c>
      <c r="AK23" s="11"/>
      <c r="AL23" s="11"/>
      <c r="AM23" s="11"/>
      <c r="AN23" s="11"/>
      <c r="AO23" s="11"/>
      <c r="AP23" s="11"/>
      <c r="AQ23" s="11"/>
      <c r="AR23" s="11"/>
      <c r="AS23" s="11"/>
      <c r="AT23" s="11"/>
      <c r="AU23" s="11"/>
      <c r="AV23" s="11"/>
      <c r="AW23" s="11"/>
      <c r="AX23" s="11"/>
      <c r="AY23" s="8"/>
    </row>
    <row r="24" spans="1:51">
      <c r="A24" s="31"/>
      <c r="B24" s="30" t="s">
        <v>30</v>
      </c>
      <c r="C24" s="9">
        <v>1</v>
      </c>
      <c r="D24" s="9">
        <v>1</v>
      </c>
      <c r="E24" s="9">
        <v>1</v>
      </c>
      <c r="F24" s="9">
        <v>1</v>
      </c>
      <c r="G24" s="9">
        <v>1</v>
      </c>
      <c r="H24" s="9">
        <v>1</v>
      </c>
      <c r="I24" s="9">
        <v>1</v>
      </c>
      <c r="J24" s="9">
        <v>1</v>
      </c>
      <c r="K24" s="9">
        <v>1</v>
      </c>
      <c r="L24" s="9">
        <v>1</v>
      </c>
      <c r="M24" s="9">
        <v>1</v>
      </c>
      <c r="N24" s="9">
        <v>1</v>
      </c>
      <c r="O24" s="9">
        <v>1</v>
      </c>
      <c r="P24" s="9">
        <v>1</v>
      </c>
      <c r="Q24" s="9">
        <v>1</v>
      </c>
      <c r="R24" s="9">
        <v>1</v>
      </c>
      <c r="S24" s="9">
        <v>1</v>
      </c>
      <c r="T24" s="9">
        <v>1</v>
      </c>
      <c r="U24" s="9">
        <v>1</v>
      </c>
      <c r="V24" s="9">
        <v>1</v>
      </c>
      <c r="W24" s="9">
        <v>1</v>
      </c>
      <c r="X24" s="9">
        <v>1</v>
      </c>
      <c r="Y24" s="9">
        <v>1</v>
      </c>
      <c r="Z24" s="9">
        <v>1</v>
      </c>
      <c r="AA24" s="9">
        <v>1</v>
      </c>
      <c r="AB24" s="9">
        <v>1</v>
      </c>
      <c r="AC24" s="9">
        <v>1</v>
      </c>
      <c r="AD24" s="9">
        <v>1</v>
      </c>
      <c r="AE24" s="9">
        <v>1</v>
      </c>
      <c r="AF24" s="9">
        <v>1</v>
      </c>
      <c r="AG24" s="9">
        <v>1</v>
      </c>
      <c r="AH24" s="9">
        <v>1</v>
      </c>
      <c r="AI24" s="9">
        <v>1</v>
      </c>
      <c r="AJ24" s="9">
        <v>1</v>
      </c>
      <c r="AK24" s="9">
        <v>1</v>
      </c>
      <c r="AL24" s="9">
        <v>1</v>
      </c>
      <c r="AM24" s="9">
        <v>1</v>
      </c>
      <c r="AN24" s="9">
        <v>1</v>
      </c>
      <c r="AO24" s="9">
        <v>1</v>
      </c>
      <c r="AP24" s="9">
        <v>1</v>
      </c>
      <c r="AQ24" s="9">
        <v>1</v>
      </c>
      <c r="AR24" s="9">
        <v>1</v>
      </c>
      <c r="AS24" s="9">
        <v>1</v>
      </c>
      <c r="AT24" s="9">
        <v>1</v>
      </c>
      <c r="AU24" s="9">
        <v>1</v>
      </c>
      <c r="AV24" s="9">
        <v>1</v>
      </c>
      <c r="AW24" s="9">
        <v>1</v>
      </c>
      <c r="AX24" s="9">
        <v>1</v>
      </c>
      <c r="AY24" s="8"/>
    </row>
    <row r="25" spans="1:51">
      <c r="A25" s="31"/>
      <c r="B25" s="31"/>
      <c r="C25" s="10">
        <v>1080</v>
      </c>
      <c r="D25" s="10">
        <v>238</v>
      </c>
      <c r="E25" s="10">
        <v>293</v>
      </c>
      <c r="F25" s="10">
        <v>275</v>
      </c>
      <c r="G25" s="10">
        <v>274</v>
      </c>
      <c r="H25" s="10">
        <v>96</v>
      </c>
      <c r="I25" s="10">
        <v>176</v>
      </c>
      <c r="J25" s="10">
        <v>160</v>
      </c>
      <c r="K25" s="10">
        <v>247</v>
      </c>
      <c r="L25" s="10">
        <v>319</v>
      </c>
      <c r="M25" s="10">
        <v>398</v>
      </c>
      <c r="N25" s="10">
        <v>615</v>
      </c>
      <c r="O25" s="10">
        <v>251</v>
      </c>
      <c r="P25" s="10">
        <v>101</v>
      </c>
      <c r="Q25" s="10">
        <v>146</v>
      </c>
      <c r="R25" s="10">
        <v>158</v>
      </c>
      <c r="S25" s="10">
        <v>128</v>
      </c>
      <c r="T25" s="10">
        <v>47</v>
      </c>
      <c r="U25" s="10">
        <v>128</v>
      </c>
      <c r="V25" s="10">
        <v>239</v>
      </c>
      <c r="W25" s="10">
        <v>307</v>
      </c>
      <c r="X25" s="10">
        <v>193</v>
      </c>
      <c r="Y25" s="10">
        <v>201</v>
      </c>
      <c r="Z25" s="10">
        <v>77</v>
      </c>
      <c r="AA25" s="10">
        <v>11</v>
      </c>
      <c r="AB25" s="10">
        <v>457</v>
      </c>
      <c r="AC25" s="10">
        <v>103</v>
      </c>
      <c r="AD25" s="10">
        <v>16</v>
      </c>
      <c r="AE25" s="10">
        <v>42</v>
      </c>
      <c r="AF25" s="10">
        <v>87</v>
      </c>
      <c r="AG25" s="10">
        <v>28</v>
      </c>
      <c r="AH25" s="10">
        <v>5</v>
      </c>
      <c r="AI25" s="10">
        <v>14</v>
      </c>
      <c r="AJ25" s="10">
        <v>4</v>
      </c>
      <c r="AK25" s="10">
        <v>284</v>
      </c>
      <c r="AL25" s="10">
        <v>403</v>
      </c>
      <c r="AM25" s="10">
        <v>43</v>
      </c>
      <c r="AN25" s="10">
        <v>306</v>
      </c>
      <c r="AO25" s="10">
        <v>239</v>
      </c>
      <c r="AP25" s="10">
        <v>2</v>
      </c>
      <c r="AQ25" s="10">
        <v>31</v>
      </c>
      <c r="AR25" s="10">
        <v>20</v>
      </c>
      <c r="AS25" s="10">
        <v>199</v>
      </c>
      <c r="AT25" s="10">
        <v>382</v>
      </c>
      <c r="AU25" s="10">
        <v>226</v>
      </c>
      <c r="AV25" s="10">
        <v>73</v>
      </c>
      <c r="AW25" s="10">
        <v>86</v>
      </c>
      <c r="AX25" s="10">
        <v>94</v>
      </c>
      <c r="AY25" s="8"/>
    </row>
    <row r="26" spans="1:51">
      <c r="A26" s="31"/>
      <c r="B26" s="31"/>
      <c r="C26" s="11" t="s">
        <v>97</v>
      </c>
      <c r="D26" s="11" t="s">
        <v>97</v>
      </c>
      <c r="E26" s="11" t="s">
        <v>97</v>
      </c>
      <c r="F26" s="11" t="s">
        <v>97</v>
      </c>
      <c r="G26" s="11" t="s">
        <v>97</v>
      </c>
      <c r="H26" s="11" t="s">
        <v>97</v>
      </c>
      <c r="I26" s="11" t="s">
        <v>97</v>
      </c>
      <c r="J26" s="11" t="s">
        <v>97</v>
      </c>
      <c r="K26" s="11" t="s">
        <v>97</v>
      </c>
      <c r="L26" s="11" t="s">
        <v>97</v>
      </c>
      <c r="M26" s="11" t="s">
        <v>97</v>
      </c>
      <c r="N26" s="11" t="s">
        <v>97</v>
      </c>
      <c r="O26" s="11" t="s">
        <v>97</v>
      </c>
      <c r="P26" s="11" t="s">
        <v>97</v>
      </c>
      <c r="Q26" s="11" t="s">
        <v>97</v>
      </c>
      <c r="R26" s="11" t="s">
        <v>97</v>
      </c>
      <c r="S26" s="11" t="s">
        <v>97</v>
      </c>
      <c r="T26" s="11" t="s">
        <v>97</v>
      </c>
      <c r="U26" s="11" t="s">
        <v>97</v>
      </c>
      <c r="V26" s="11" t="s">
        <v>97</v>
      </c>
      <c r="W26" s="11" t="s">
        <v>97</v>
      </c>
      <c r="X26" s="11" t="s">
        <v>97</v>
      </c>
      <c r="Y26" s="11" t="s">
        <v>97</v>
      </c>
      <c r="Z26" s="11" t="s">
        <v>97</v>
      </c>
      <c r="AA26" s="11" t="s">
        <v>97</v>
      </c>
      <c r="AB26" s="11" t="s">
        <v>97</v>
      </c>
      <c r="AC26" s="11" t="s">
        <v>97</v>
      </c>
      <c r="AD26" s="11" t="s">
        <v>97</v>
      </c>
      <c r="AE26" s="11" t="s">
        <v>97</v>
      </c>
      <c r="AF26" s="11" t="s">
        <v>97</v>
      </c>
      <c r="AG26" s="11" t="s">
        <v>97</v>
      </c>
      <c r="AH26" s="11" t="s">
        <v>97</v>
      </c>
      <c r="AI26" s="11" t="s">
        <v>97</v>
      </c>
      <c r="AJ26" s="11" t="s">
        <v>97</v>
      </c>
      <c r="AK26" s="11" t="s">
        <v>97</v>
      </c>
      <c r="AL26" s="11" t="s">
        <v>97</v>
      </c>
      <c r="AM26" s="11" t="s">
        <v>97</v>
      </c>
      <c r="AN26" s="11" t="s">
        <v>97</v>
      </c>
      <c r="AO26" s="11" t="s">
        <v>97</v>
      </c>
      <c r="AP26" s="11" t="s">
        <v>97</v>
      </c>
      <c r="AQ26" s="11" t="s">
        <v>97</v>
      </c>
      <c r="AR26" s="11" t="s">
        <v>97</v>
      </c>
      <c r="AS26" s="11" t="s">
        <v>97</v>
      </c>
      <c r="AT26" s="11" t="s">
        <v>97</v>
      </c>
      <c r="AU26" s="11" t="s">
        <v>97</v>
      </c>
      <c r="AV26" s="11" t="s">
        <v>97</v>
      </c>
      <c r="AW26" s="11" t="s">
        <v>97</v>
      </c>
      <c r="AX26" s="11" t="s">
        <v>97</v>
      </c>
      <c r="AY26" s="8"/>
    </row>
    <row r="27" spans="1:51" s="17" customFormat="1" ht="15" customHeight="1" thickBot="1">
      <c r="A27" s="33" t="s">
        <v>113</v>
      </c>
      <c r="B27" s="34"/>
      <c r="C27" s="18">
        <v>2.9809722994446779</v>
      </c>
      <c r="D27" s="18">
        <v>6.3518946313296318</v>
      </c>
      <c r="E27" s="18">
        <v>5.7246638484518151</v>
      </c>
      <c r="F27" s="18">
        <v>5.9090825832053673</v>
      </c>
      <c r="G27" s="18">
        <v>5.9198577336780653</v>
      </c>
      <c r="H27" s="18">
        <v>10.001766378506369</v>
      </c>
      <c r="I27" s="18">
        <v>7.3865970193356851</v>
      </c>
      <c r="J27" s="18">
        <v>7.7471696345025407</v>
      </c>
      <c r="K27" s="18">
        <v>6.2350793374204123</v>
      </c>
      <c r="L27" s="18">
        <v>5.4863649598102713</v>
      </c>
      <c r="M27" s="18">
        <v>4.9116460257748056</v>
      </c>
      <c r="N27" s="18">
        <v>3.9509325358089269</v>
      </c>
      <c r="O27" s="18">
        <v>6.1851896531056614</v>
      </c>
      <c r="P27" s="18">
        <v>9.7510394129414486</v>
      </c>
      <c r="Q27" s="18">
        <v>8.1101456892452699</v>
      </c>
      <c r="R27" s="18">
        <v>7.7960533591607062</v>
      </c>
      <c r="S27" s="18">
        <v>8.6616913677371095</v>
      </c>
      <c r="T27" s="18">
        <v>14.294549978506531</v>
      </c>
      <c r="U27" s="18">
        <v>8.6616913677371095</v>
      </c>
      <c r="V27" s="18">
        <v>6.3385901063953538</v>
      </c>
      <c r="W27" s="18">
        <v>5.5925848949140136</v>
      </c>
      <c r="X27" s="18">
        <v>7.0537428741494219</v>
      </c>
      <c r="Y27" s="18">
        <v>6.9119261939427803</v>
      </c>
      <c r="Z27" s="18">
        <v>11.167853563147579</v>
      </c>
      <c r="AA27" s="18">
        <v>29.548013274685111</v>
      </c>
      <c r="AB27" s="18">
        <v>4.5835497843852231</v>
      </c>
      <c r="AC27" s="18">
        <v>9.6558986084942156</v>
      </c>
      <c r="AD27" s="18">
        <v>24.499877499612079</v>
      </c>
      <c r="AE27" s="18">
        <v>15.121521631114961</v>
      </c>
      <c r="AF27" s="18">
        <v>10.50640164474426</v>
      </c>
      <c r="AG27" s="18">
        <v>18.520092494258339</v>
      </c>
      <c r="AH27" s="18" t="s">
        <v>114</v>
      </c>
      <c r="AI27" s="18">
        <v>26.191488210155281</v>
      </c>
      <c r="AJ27" s="18" t="s">
        <v>114</v>
      </c>
      <c r="AK27" s="18">
        <v>5.8146815288656661</v>
      </c>
      <c r="AL27" s="18">
        <v>4.8810735218054928</v>
      </c>
      <c r="AM27" s="18">
        <v>14.944650662952659</v>
      </c>
      <c r="AN27" s="18">
        <v>5.6017175194630084</v>
      </c>
      <c r="AO27" s="18">
        <v>6.3385901063953538</v>
      </c>
      <c r="AP27" s="18" t="s">
        <v>114</v>
      </c>
      <c r="AQ27" s="18">
        <v>17.601143584430531</v>
      </c>
      <c r="AR27" s="18">
        <v>21.91332739368012</v>
      </c>
      <c r="AS27" s="18">
        <v>6.9465772892809596</v>
      </c>
      <c r="AT27" s="18">
        <v>5.0134793653238532</v>
      </c>
      <c r="AU27" s="18">
        <v>6.5183740979408498</v>
      </c>
      <c r="AV27" s="18">
        <v>11.469757140955609</v>
      </c>
      <c r="AW27" s="18">
        <v>10.56731235382858</v>
      </c>
      <c r="AX27" s="18">
        <v>10.10761486249565</v>
      </c>
      <c r="AY27" s="8"/>
    </row>
    <row r="28" spans="1:51" ht="15.75" customHeight="1" thickTop="1">
      <c r="A28" s="13" t="s">
        <v>209</v>
      </c>
      <c r="B28" s="14"/>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row>
    <row r="29" spans="1:51">
      <c r="A29" s="16" t="s">
        <v>115</v>
      </c>
    </row>
  </sheetData>
  <mergeCells count="20">
    <mergeCell ref="AR3:AX3"/>
    <mergeCell ref="V3:AA3"/>
    <mergeCell ref="AB3:AK3"/>
    <mergeCell ref="AV2:AX2"/>
    <mergeCell ref="A2:C2"/>
    <mergeCell ref="A3:B5"/>
    <mergeCell ref="D3:G3"/>
    <mergeCell ref="H3:L3"/>
    <mergeCell ref="M3:N3"/>
    <mergeCell ref="O3:U3"/>
    <mergeCell ref="AL3:AQ3"/>
    <mergeCell ref="B21:B23"/>
    <mergeCell ref="B24:B26"/>
    <mergeCell ref="A6:A26"/>
    <mergeCell ref="A27:B27"/>
    <mergeCell ref="B6:B8"/>
    <mergeCell ref="B9:B11"/>
    <mergeCell ref="B12:B14"/>
    <mergeCell ref="B15:B17"/>
    <mergeCell ref="B18:B20"/>
  </mergeCells>
  <hyperlinks>
    <hyperlink ref="A1" location="'TOC'!A1:A1" display="Back to TOC" xr:uid="{00000000-0004-0000-17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Y29"/>
  <sheetViews>
    <sheetView workbookViewId="0">
      <pane xSplit="2" topLeftCell="C1" activePane="topRight" state="frozen"/>
      <selection pane="topRight"/>
    </sheetView>
  </sheetViews>
  <sheetFormatPr baseColWidth="10" defaultColWidth="8.83203125" defaultRowHeight="15"/>
  <cols>
    <col min="1" max="1" width="50" style="19" customWidth="1"/>
    <col min="2" max="2" width="25" style="19"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7" t="s">
        <v>210</v>
      </c>
      <c r="B2" s="31"/>
      <c r="C2" s="31"/>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6" t="s">
        <v>29</v>
      </c>
      <c r="AW2" s="31"/>
      <c r="AX2" s="31"/>
      <c r="AY2" s="8"/>
    </row>
    <row r="3" spans="1:51" ht="37" customHeight="1">
      <c r="A3" s="38"/>
      <c r="B3" s="31"/>
      <c r="C3" s="20" t="s">
        <v>30</v>
      </c>
      <c r="D3" s="35" t="s">
        <v>31</v>
      </c>
      <c r="E3" s="31"/>
      <c r="F3" s="31"/>
      <c r="G3" s="31"/>
      <c r="H3" s="35" t="s">
        <v>32</v>
      </c>
      <c r="I3" s="31"/>
      <c r="J3" s="31"/>
      <c r="K3" s="31"/>
      <c r="L3" s="31"/>
      <c r="M3" s="35" t="s">
        <v>33</v>
      </c>
      <c r="N3" s="31"/>
      <c r="O3" s="35" t="s">
        <v>34</v>
      </c>
      <c r="P3" s="31"/>
      <c r="Q3" s="31"/>
      <c r="R3" s="31"/>
      <c r="S3" s="31"/>
      <c r="T3" s="31"/>
      <c r="U3" s="31"/>
      <c r="V3" s="35" t="s">
        <v>35</v>
      </c>
      <c r="W3" s="31"/>
      <c r="X3" s="31"/>
      <c r="Y3" s="31"/>
      <c r="Z3" s="31"/>
      <c r="AA3" s="31"/>
      <c r="AB3" s="35" t="s">
        <v>36</v>
      </c>
      <c r="AC3" s="31"/>
      <c r="AD3" s="31"/>
      <c r="AE3" s="31"/>
      <c r="AF3" s="31"/>
      <c r="AG3" s="31"/>
      <c r="AH3" s="31"/>
      <c r="AI3" s="31"/>
      <c r="AJ3" s="31"/>
      <c r="AK3" s="31"/>
      <c r="AL3" s="35" t="s">
        <v>37</v>
      </c>
      <c r="AM3" s="31"/>
      <c r="AN3" s="31"/>
      <c r="AO3" s="31"/>
      <c r="AP3" s="31"/>
      <c r="AQ3" s="31"/>
      <c r="AR3" s="35" t="s">
        <v>38</v>
      </c>
      <c r="AS3" s="31"/>
      <c r="AT3" s="31"/>
      <c r="AU3" s="31"/>
      <c r="AV3" s="31"/>
      <c r="AW3" s="31"/>
      <c r="AX3" s="31"/>
      <c r="AY3" s="8"/>
    </row>
    <row r="4" spans="1:51" ht="16" customHeight="1">
      <c r="A4" s="31"/>
      <c r="B4" s="31"/>
      <c r="C4" s="21" t="s">
        <v>39</v>
      </c>
      <c r="D4" s="21" t="s">
        <v>39</v>
      </c>
      <c r="E4" s="21" t="s">
        <v>40</v>
      </c>
      <c r="F4" s="21" t="s">
        <v>41</v>
      </c>
      <c r="G4" s="21" t="s">
        <v>42</v>
      </c>
      <c r="H4" s="21" t="s">
        <v>39</v>
      </c>
      <c r="I4" s="21" t="s">
        <v>40</v>
      </c>
      <c r="J4" s="21" t="s">
        <v>41</v>
      </c>
      <c r="K4" s="21" t="s">
        <v>42</v>
      </c>
      <c r="L4" s="21" t="s">
        <v>43</v>
      </c>
      <c r="M4" s="21" t="s">
        <v>39</v>
      </c>
      <c r="N4" s="21" t="s">
        <v>40</v>
      </c>
      <c r="O4" s="21" t="s">
        <v>39</v>
      </c>
      <c r="P4" s="21" t="s">
        <v>40</v>
      </c>
      <c r="Q4" s="21" t="s">
        <v>41</v>
      </c>
      <c r="R4" s="21" t="s">
        <v>42</v>
      </c>
      <c r="S4" s="21" t="s">
        <v>43</v>
      </c>
      <c r="T4" s="21" t="s">
        <v>44</v>
      </c>
      <c r="U4" s="21" t="s">
        <v>45</v>
      </c>
      <c r="V4" s="21" t="s">
        <v>39</v>
      </c>
      <c r="W4" s="21" t="s">
        <v>40</v>
      </c>
      <c r="X4" s="21" t="s">
        <v>41</v>
      </c>
      <c r="Y4" s="21" t="s">
        <v>42</v>
      </c>
      <c r="Z4" s="21" t="s">
        <v>43</v>
      </c>
      <c r="AA4" s="21" t="s">
        <v>44</v>
      </c>
      <c r="AB4" s="21" t="s">
        <v>39</v>
      </c>
      <c r="AC4" s="21" t="s">
        <v>40</v>
      </c>
      <c r="AD4" s="21" t="s">
        <v>41</v>
      </c>
      <c r="AE4" s="21" t="s">
        <v>42</v>
      </c>
      <c r="AF4" s="21" t="s">
        <v>43</v>
      </c>
      <c r="AG4" s="21" t="s">
        <v>44</v>
      </c>
      <c r="AH4" s="21" t="s">
        <v>45</v>
      </c>
      <c r="AI4" s="21" t="s">
        <v>46</v>
      </c>
      <c r="AJ4" s="21" t="s">
        <v>47</v>
      </c>
      <c r="AK4" s="21" t="s">
        <v>48</v>
      </c>
      <c r="AL4" s="21" t="s">
        <v>39</v>
      </c>
      <c r="AM4" s="21" t="s">
        <v>40</v>
      </c>
      <c r="AN4" s="21" t="s">
        <v>41</v>
      </c>
      <c r="AO4" s="21" t="s">
        <v>42</v>
      </c>
      <c r="AP4" s="21" t="s">
        <v>43</v>
      </c>
      <c r="AQ4" s="21" t="s">
        <v>44</v>
      </c>
      <c r="AR4" s="21" t="s">
        <v>39</v>
      </c>
      <c r="AS4" s="21" t="s">
        <v>40</v>
      </c>
      <c r="AT4" s="21" t="s">
        <v>41</v>
      </c>
      <c r="AU4" s="21" t="s">
        <v>42</v>
      </c>
      <c r="AV4" s="21" t="s">
        <v>43</v>
      </c>
      <c r="AW4" s="21" t="s">
        <v>44</v>
      </c>
      <c r="AX4" s="21" t="s">
        <v>45</v>
      </c>
      <c r="AY4" s="8"/>
    </row>
    <row r="5" spans="1:51" ht="34.5" customHeight="1">
      <c r="A5" s="31"/>
      <c r="B5" s="31"/>
      <c r="C5" s="20" t="s">
        <v>49</v>
      </c>
      <c r="D5" s="20" t="s">
        <v>50</v>
      </c>
      <c r="E5" s="20" t="s">
        <v>51</v>
      </c>
      <c r="F5" s="20" t="s">
        <v>52</v>
      </c>
      <c r="G5" s="20" t="s">
        <v>53</v>
      </c>
      <c r="H5" s="20" t="s">
        <v>54</v>
      </c>
      <c r="I5" s="20" t="s">
        <v>55</v>
      </c>
      <c r="J5" s="20" t="s">
        <v>56</v>
      </c>
      <c r="K5" s="20" t="s">
        <v>57</v>
      </c>
      <c r="L5" s="20" t="s">
        <v>58</v>
      </c>
      <c r="M5" s="20" t="s">
        <v>59</v>
      </c>
      <c r="N5" s="20" t="s">
        <v>60</v>
      </c>
      <c r="O5" s="20" t="s">
        <v>61</v>
      </c>
      <c r="P5" s="20" t="s">
        <v>62</v>
      </c>
      <c r="Q5" s="20" t="s">
        <v>63</v>
      </c>
      <c r="R5" s="20" t="s">
        <v>64</v>
      </c>
      <c r="S5" s="20" t="s">
        <v>65</v>
      </c>
      <c r="T5" s="20" t="s">
        <v>66</v>
      </c>
      <c r="U5" s="20" t="s">
        <v>67</v>
      </c>
      <c r="V5" s="20" t="s">
        <v>68</v>
      </c>
      <c r="W5" s="20" t="s">
        <v>69</v>
      </c>
      <c r="X5" s="20" t="s">
        <v>70</v>
      </c>
      <c r="Y5" s="20" t="s">
        <v>71</v>
      </c>
      <c r="Z5" s="20" t="s">
        <v>72</v>
      </c>
      <c r="AA5" s="20" t="s">
        <v>73</v>
      </c>
      <c r="AB5" s="20" t="s">
        <v>74</v>
      </c>
      <c r="AC5" s="20" t="s">
        <v>75</v>
      </c>
      <c r="AD5" s="20" t="s">
        <v>76</v>
      </c>
      <c r="AE5" s="20" t="s">
        <v>77</v>
      </c>
      <c r="AF5" s="20" t="s">
        <v>78</v>
      </c>
      <c r="AG5" s="20" t="s">
        <v>79</v>
      </c>
      <c r="AH5" s="20" t="s">
        <v>80</v>
      </c>
      <c r="AI5" s="20" t="s">
        <v>81</v>
      </c>
      <c r="AJ5" s="20" t="s">
        <v>82</v>
      </c>
      <c r="AK5" s="20" t="s">
        <v>83</v>
      </c>
      <c r="AL5" s="20" t="s">
        <v>84</v>
      </c>
      <c r="AM5" s="20" t="s">
        <v>85</v>
      </c>
      <c r="AN5" s="20" t="s">
        <v>86</v>
      </c>
      <c r="AO5" s="20" t="s">
        <v>87</v>
      </c>
      <c r="AP5" s="20" t="s">
        <v>88</v>
      </c>
      <c r="AQ5" s="20" t="s">
        <v>89</v>
      </c>
      <c r="AR5" s="20" t="s">
        <v>90</v>
      </c>
      <c r="AS5" s="20" t="s">
        <v>91</v>
      </c>
      <c r="AT5" s="20" t="s">
        <v>92</v>
      </c>
      <c r="AU5" s="20" t="s">
        <v>93</v>
      </c>
      <c r="AV5" s="20" t="s">
        <v>94</v>
      </c>
      <c r="AW5" s="20" t="s">
        <v>95</v>
      </c>
      <c r="AX5" s="20" t="s">
        <v>96</v>
      </c>
      <c r="AY5" s="8"/>
    </row>
    <row r="6" spans="1:51">
      <c r="A6" s="32" t="s">
        <v>211</v>
      </c>
      <c r="B6" s="30" t="s">
        <v>121</v>
      </c>
      <c r="C6" s="9">
        <v>0.73527550107920003</v>
      </c>
      <c r="D6" s="9">
        <v>0.76384970246850004</v>
      </c>
      <c r="E6" s="9">
        <v>0.66923953436869998</v>
      </c>
      <c r="F6" s="9">
        <v>0.73560761300470001</v>
      </c>
      <c r="G6" s="9">
        <v>0.78051470494810005</v>
      </c>
      <c r="H6" s="9">
        <v>0.70650071547729998</v>
      </c>
      <c r="I6" s="9">
        <v>0.79448165022609996</v>
      </c>
      <c r="J6" s="9">
        <v>0.71928167524870001</v>
      </c>
      <c r="K6" s="9">
        <v>0.71242023708809998</v>
      </c>
      <c r="L6" s="9">
        <v>0.74304481467390004</v>
      </c>
      <c r="M6" s="9">
        <v>0.74704236797860002</v>
      </c>
      <c r="N6" s="9">
        <v>0.72762548425590001</v>
      </c>
      <c r="O6" s="9">
        <v>0.78172105187780005</v>
      </c>
      <c r="P6" s="9">
        <v>0.75000223278769995</v>
      </c>
      <c r="Q6" s="9">
        <v>0.72476068581860009</v>
      </c>
      <c r="R6" s="9">
        <v>0.66520710563139995</v>
      </c>
      <c r="S6" s="9">
        <v>0.7808062232541999</v>
      </c>
      <c r="T6" s="9">
        <v>0.82154809057799993</v>
      </c>
      <c r="U6" s="9">
        <v>0.72569512712770001</v>
      </c>
      <c r="V6" s="9">
        <v>0.75004078133469998</v>
      </c>
      <c r="W6" s="9">
        <v>0.72383759737469999</v>
      </c>
      <c r="X6" s="9">
        <v>0.73544570156099998</v>
      </c>
      <c r="Y6" s="9">
        <v>0.78450668692129999</v>
      </c>
      <c r="Z6" s="9">
        <v>0.61920953639660004</v>
      </c>
      <c r="AA6" s="9">
        <v>0.54840483729120004</v>
      </c>
      <c r="AB6" s="9">
        <v>0.82484748041840006</v>
      </c>
      <c r="AC6" s="9">
        <v>0.72673679035979999</v>
      </c>
      <c r="AD6" s="9">
        <v>0.70859873685520003</v>
      </c>
      <c r="AE6" s="9">
        <v>0.8133453937509999</v>
      </c>
      <c r="AF6" s="9">
        <v>0.58912696561650002</v>
      </c>
      <c r="AG6" s="9">
        <v>0.60712071280590008</v>
      </c>
      <c r="AH6" s="9">
        <v>0.12902962451450001</v>
      </c>
      <c r="AI6" s="9">
        <v>0.63503562132120006</v>
      </c>
      <c r="AJ6" s="9">
        <v>6.0359970434730001E-2</v>
      </c>
      <c r="AK6" s="9">
        <v>0.67112889835610001</v>
      </c>
      <c r="AL6" s="9">
        <v>0.74496495404670005</v>
      </c>
      <c r="AM6" s="9">
        <v>0.72891637619319993</v>
      </c>
      <c r="AN6" s="9">
        <v>0.78521092270509996</v>
      </c>
      <c r="AO6" s="9">
        <v>0.67232155412149996</v>
      </c>
      <c r="AP6" s="9">
        <v>0.36409871318089998</v>
      </c>
      <c r="AQ6" s="9">
        <v>0.66288741937200002</v>
      </c>
      <c r="AR6" s="9">
        <v>0.76843484432739995</v>
      </c>
      <c r="AS6" s="9">
        <v>0.76430181912189998</v>
      </c>
      <c r="AT6" s="9">
        <v>0.77386149568259999</v>
      </c>
      <c r="AU6" s="9">
        <v>0.76339390027940002</v>
      </c>
      <c r="AV6" s="9">
        <v>0.59160636886740003</v>
      </c>
      <c r="AW6" s="9">
        <v>0.7420032825363001</v>
      </c>
      <c r="AX6" s="9">
        <v>0.59201731041069994</v>
      </c>
      <c r="AY6" s="8"/>
    </row>
    <row r="7" spans="1:51">
      <c r="A7" s="31"/>
      <c r="B7" s="31"/>
      <c r="C7" s="10">
        <v>806</v>
      </c>
      <c r="D7" s="10">
        <v>179</v>
      </c>
      <c r="E7" s="10">
        <v>210</v>
      </c>
      <c r="F7" s="10">
        <v>197</v>
      </c>
      <c r="G7" s="10">
        <v>220</v>
      </c>
      <c r="H7" s="10">
        <v>68</v>
      </c>
      <c r="I7" s="10">
        <v>141</v>
      </c>
      <c r="J7" s="10">
        <v>118</v>
      </c>
      <c r="K7" s="10">
        <v>178</v>
      </c>
      <c r="L7" s="10">
        <v>243</v>
      </c>
      <c r="M7" s="10">
        <v>305</v>
      </c>
      <c r="N7" s="10">
        <v>454</v>
      </c>
      <c r="O7" s="10">
        <v>200</v>
      </c>
      <c r="P7" s="10">
        <v>83</v>
      </c>
      <c r="Q7" s="10">
        <v>105</v>
      </c>
      <c r="R7" s="10">
        <v>105</v>
      </c>
      <c r="S7" s="10">
        <v>100</v>
      </c>
      <c r="T7" s="10">
        <v>39</v>
      </c>
      <c r="U7" s="10">
        <v>90</v>
      </c>
      <c r="V7" s="10">
        <v>179</v>
      </c>
      <c r="W7" s="10">
        <v>237</v>
      </c>
      <c r="X7" s="10">
        <v>141</v>
      </c>
      <c r="Y7" s="10">
        <v>152</v>
      </c>
      <c r="Z7" s="10">
        <v>51</v>
      </c>
      <c r="AA7" s="10">
        <v>6</v>
      </c>
      <c r="AB7" s="10">
        <v>365</v>
      </c>
      <c r="AC7" s="10">
        <v>74</v>
      </c>
      <c r="AD7" s="10">
        <v>12</v>
      </c>
      <c r="AE7" s="10">
        <v>34</v>
      </c>
      <c r="AF7" s="10">
        <v>61</v>
      </c>
      <c r="AG7" s="10">
        <v>18</v>
      </c>
      <c r="AH7" s="10">
        <v>2</v>
      </c>
      <c r="AI7" s="10">
        <v>10</v>
      </c>
      <c r="AJ7" s="10">
        <v>1</v>
      </c>
      <c r="AK7" s="10">
        <v>197</v>
      </c>
      <c r="AL7" s="10">
        <v>301</v>
      </c>
      <c r="AM7" s="10">
        <v>32</v>
      </c>
      <c r="AN7" s="10">
        <v>240</v>
      </c>
      <c r="AO7" s="10">
        <v>171</v>
      </c>
      <c r="AP7" s="10">
        <v>1</v>
      </c>
      <c r="AQ7" s="10">
        <v>19</v>
      </c>
      <c r="AR7" s="10">
        <v>13</v>
      </c>
      <c r="AS7" s="10">
        <v>158</v>
      </c>
      <c r="AT7" s="10">
        <v>301</v>
      </c>
      <c r="AU7" s="10">
        <v>166</v>
      </c>
      <c r="AV7" s="10">
        <v>42</v>
      </c>
      <c r="AW7" s="10">
        <v>65</v>
      </c>
      <c r="AX7" s="10">
        <v>61</v>
      </c>
      <c r="AY7" s="8"/>
    </row>
    <row r="8" spans="1:51">
      <c r="A8" s="31"/>
      <c r="B8" s="31"/>
      <c r="C8" s="11" t="s">
        <v>97</v>
      </c>
      <c r="D8" s="11"/>
      <c r="E8" s="11"/>
      <c r="F8" s="11"/>
      <c r="G8" s="11"/>
      <c r="H8" s="11"/>
      <c r="I8" s="11"/>
      <c r="J8" s="11"/>
      <c r="K8" s="11"/>
      <c r="L8" s="11"/>
      <c r="M8" s="11"/>
      <c r="N8" s="11"/>
      <c r="O8" s="11"/>
      <c r="P8" s="11"/>
      <c r="Q8" s="11"/>
      <c r="R8" s="11"/>
      <c r="S8" s="11"/>
      <c r="T8" s="11"/>
      <c r="U8" s="11"/>
      <c r="V8" s="11"/>
      <c r="W8" s="11"/>
      <c r="X8" s="11"/>
      <c r="Y8" s="11"/>
      <c r="Z8" s="11"/>
      <c r="AA8" s="11"/>
      <c r="AB8" s="12" t="s">
        <v>212</v>
      </c>
      <c r="AC8" s="12" t="s">
        <v>213</v>
      </c>
      <c r="AD8" s="11"/>
      <c r="AE8" s="12" t="s">
        <v>213</v>
      </c>
      <c r="AF8" s="11"/>
      <c r="AG8" s="11"/>
      <c r="AH8" s="11"/>
      <c r="AI8" s="11"/>
      <c r="AJ8" s="11"/>
      <c r="AK8" s="12" t="s">
        <v>205</v>
      </c>
      <c r="AL8" s="11"/>
      <c r="AM8" s="11"/>
      <c r="AN8" s="11"/>
      <c r="AO8" s="11"/>
      <c r="AP8" s="11"/>
      <c r="AQ8" s="11"/>
      <c r="AR8" s="11"/>
      <c r="AS8" s="11"/>
      <c r="AT8" s="11"/>
      <c r="AU8" s="11"/>
      <c r="AV8" s="11"/>
      <c r="AW8" s="11"/>
      <c r="AX8" s="11"/>
      <c r="AY8" s="8"/>
    </row>
    <row r="9" spans="1:51">
      <c r="A9" s="31"/>
      <c r="B9" s="30" t="s">
        <v>181</v>
      </c>
      <c r="C9" s="9">
        <v>0.22624733338870001</v>
      </c>
      <c r="D9" s="9">
        <v>0.26513882643440001</v>
      </c>
      <c r="E9" s="9">
        <v>0.23304721774529999</v>
      </c>
      <c r="F9" s="9">
        <v>0.224176311189</v>
      </c>
      <c r="G9" s="9">
        <v>0.18681049584680001</v>
      </c>
      <c r="H9" s="9">
        <v>0.25612490325300002</v>
      </c>
      <c r="I9" s="9">
        <v>0.27254296873009998</v>
      </c>
      <c r="J9" s="9">
        <v>0.23377818505090001</v>
      </c>
      <c r="K9" s="9">
        <v>0.21236566451300001</v>
      </c>
      <c r="L9" s="9">
        <v>0.17845061119450001</v>
      </c>
      <c r="M9" s="9">
        <v>0.2708943988784</v>
      </c>
      <c r="N9" s="9">
        <v>0.1859510693076</v>
      </c>
      <c r="O9" s="9">
        <v>0.2866156161133</v>
      </c>
      <c r="P9" s="9">
        <v>0.25239171765829999</v>
      </c>
      <c r="Q9" s="9">
        <v>0.2185031903339</v>
      </c>
      <c r="R9" s="9">
        <v>0.15642808579549999</v>
      </c>
      <c r="S9" s="9">
        <v>0.26773465467500002</v>
      </c>
      <c r="T9" s="9">
        <v>0.15932579892160001</v>
      </c>
      <c r="U9" s="9">
        <v>0.21670295268170001</v>
      </c>
      <c r="V9" s="9">
        <v>0.24227103022230001</v>
      </c>
      <c r="W9" s="9">
        <v>0.24904847730929999</v>
      </c>
      <c r="X9" s="9">
        <v>0.20414514382099999</v>
      </c>
      <c r="Y9" s="9">
        <v>0.1966506159227</v>
      </c>
      <c r="Z9" s="9">
        <v>0.19471287346499999</v>
      </c>
      <c r="AA9" s="9">
        <v>0.3803544114063</v>
      </c>
      <c r="AB9" s="9">
        <v>0.27077770667239998</v>
      </c>
      <c r="AC9" s="9">
        <v>0.23332297860269999</v>
      </c>
      <c r="AD9" s="9">
        <v>0.10464073642130001</v>
      </c>
      <c r="AE9" s="9">
        <v>0.27580896984249997</v>
      </c>
      <c r="AF9" s="9">
        <v>0.17526171248649999</v>
      </c>
      <c r="AG9" s="9">
        <v>9.7010666849550009E-2</v>
      </c>
      <c r="AH9" s="9">
        <v>5.7122659137680012E-2</v>
      </c>
      <c r="AI9" s="9">
        <v>0</v>
      </c>
      <c r="AJ9" s="9">
        <v>0</v>
      </c>
      <c r="AK9" s="9">
        <v>0.19123583446340001</v>
      </c>
      <c r="AL9" s="9">
        <v>0.2254602242324</v>
      </c>
      <c r="AM9" s="9">
        <v>0.1991613401682</v>
      </c>
      <c r="AN9" s="9">
        <v>0.23113899464980001</v>
      </c>
      <c r="AO9" s="9">
        <v>0.23959329316770001</v>
      </c>
      <c r="AP9" s="9">
        <v>0.36409871318089998</v>
      </c>
      <c r="AQ9" s="9">
        <v>7.909999826538E-2</v>
      </c>
      <c r="AR9" s="9">
        <v>0.30075645823320002</v>
      </c>
      <c r="AS9" s="9">
        <v>0.20727656715260001</v>
      </c>
      <c r="AT9" s="9">
        <v>0.2526503650211</v>
      </c>
      <c r="AU9" s="9">
        <v>0.18349750439490001</v>
      </c>
      <c r="AV9" s="9">
        <v>0.17487376775300001</v>
      </c>
      <c r="AW9" s="9">
        <v>0.13529466447659999</v>
      </c>
      <c r="AX9" s="9">
        <v>0.34835414565540002</v>
      </c>
      <c r="AY9" s="8"/>
    </row>
    <row r="10" spans="1:51">
      <c r="A10" s="31"/>
      <c r="B10" s="31"/>
      <c r="C10" s="10">
        <v>241</v>
      </c>
      <c r="D10" s="10">
        <v>58</v>
      </c>
      <c r="E10" s="10">
        <v>74</v>
      </c>
      <c r="F10" s="10">
        <v>51</v>
      </c>
      <c r="G10" s="10">
        <v>58</v>
      </c>
      <c r="H10" s="10">
        <v>25</v>
      </c>
      <c r="I10" s="10">
        <v>43</v>
      </c>
      <c r="J10" s="10">
        <v>36</v>
      </c>
      <c r="K10" s="10">
        <v>51</v>
      </c>
      <c r="L10" s="10">
        <v>68</v>
      </c>
      <c r="M10" s="10">
        <v>108</v>
      </c>
      <c r="N10" s="10">
        <v>120</v>
      </c>
      <c r="O10" s="10">
        <v>71</v>
      </c>
      <c r="P10" s="10">
        <v>30</v>
      </c>
      <c r="Q10" s="10">
        <v>29</v>
      </c>
      <c r="R10" s="10">
        <v>22</v>
      </c>
      <c r="S10" s="10">
        <v>27</v>
      </c>
      <c r="T10" s="10">
        <v>10</v>
      </c>
      <c r="U10" s="10">
        <v>23</v>
      </c>
      <c r="V10" s="10">
        <v>57</v>
      </c>
      <c r="W10" s="10">
        <v>81</v>
      </c>
      <c r="X10" s="10">
        <v>38</v>
      </c>
      <c r="Y10" s="10">
        <v>34</v>
      </c>
      <c r="Z10" s="10">
        <v>15</v>
      </c>
      <c r="AA10" s="10">
        <v>4</v>
      </c>
      <c r="AB10" s="10">
        <v>121</v>
      </c>
      <c r="AC10" s="10">
        <v>21</v>
      </c>
      <c r="AD10" s="10">
        <v>3</v>
      </c>
      <c r="AE10" s="10">
        <v>13</v>
      </c>
      <c r="AF10" s="10">
        <v>15</v>
      </c>
      <c r="AG10" s="10">
        <v>4</v>
      </c>
      <c r="AH10" s="10">
        <v>1</v>
      </c>
      <c r="AI10" s="10">
        <v>0</v>
      </c>
      <c r="AJ10" s="10">
        <v>0</v>
      </c>
      <c r="AK10" s="10">
        <v>51</v>
      </c>
      <c r="AL10" s="10">
        <v>90</v>
      </c>
      <c r="AM10" s="10">
        <v>11</v>
      </c>
      <c r="AN10" s="10">
        <v>72</v>
      </c>
      <c r="AO10" s="10">
        <v>49</v>
      </c>
      <c r="AP10" s="10">
        <v>1</v>
      </c>
      <c r="AQ10" s="10">
        <v>4</v>
      </c>
      <c r="AR10" s="10">
        <v>4</v>
      </c>
      <c r="AS10" s="10">
        <v>46</v>
      </c>
      <c r="AT10" s="10">
        <v>96</v>
      </c>
      <c r="AU10" s="10">
        <v>37</v>
      </c>
      <c r="AV10" s="10">
        <v>16</v>
      </c>
      <c r="AW10" s="10">
        <v>13</v>
      </c>
      <c r="AX10" s="10">
        <v>29</v>
      </c>
      <c r="AY10" s="8"/>
    </row>
    <row r="11" spans="1:51">
      <c r="A11" s="31"/>
      <c r="B11" s="31"/>
      <c r="C11" s="11" t="s">
        <v>97</v>
      </c>
      <c r="D11" s="11"/>
      <c r="E11" s="11"/>
      <c r="F11" s="11"/>
      <c r="G11" s="11"/>
      <c r="H11" s="11"/>
      <c r="I11" s="11"/>
      <c r="J11" s="11"/>
      <c r="K11" s="11"/>
      <c r="L11" s="11"/>
      <c r="M11" s="12" t="s">
        <v>106</v>
      </c>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8"/>
    </row>
    <row r="12" spans="1:51">
      <c r="A12" s="31"/>
      <c r="B12" s="30" t="s">
        <v>185</v>
      </c>
      <c r="C12" s="9">
        <v>0.50902816769049997</v>
      </c>
      <c r="D12" s="9">
        <v>0.49871087603410003</v>
      </c>
      <c r="E12" s="9">
        <v>0.43619231662329999</v>
      </c>
      <c r="F12" s="9">
        <v>0.51143130181579999</v>
      </c>
      <c r="G12" s="9">
        <v>0.59370420910130006</v>
      </c>
      <c r="H12" s="9">
        <v>0.45037581222430001</v>
      </c>
      <c r="I12" s="9">
        <v>0.52193868149599998</v>
      </c>
      <c r="J12" s="9">
        <v>0.48550349019779998</v>
      </c>
      <c r="K12" s="9">
        <v>0.5000545725751</v>
      </c>
      <c r="L12" s="9">
        <v>0.56459420347939993</v>
      </c>
      <c r="M12" s="9">
        <v>0.47614796910020002</v>
      </c>
      <c r="N12" s="9">
        <v>0.54167441494839996</v>
      </c>
      <c r="O12" s="9">
        <v>0.49510543576449989</v>
      </c>
      <c r="P12" s="9">
        <v>0.49761051512940002</v>
      </c>
      <c r="Q12" s="9">
        <v>0.5062574954847</v>
      </c>
      <c r="R12" s="9">
        <v>0.50877901983590001</v>
      </c>
      <c r="S12" s="9">
        <v>0.5130715685792</v>
      </c>
      <c r="T12" s="9">
        <v>0.66222229165640001</v>
      </c>
      <c r="U12" s="9">
        <v>0.50899217444599998</v>
      </c>
      <c r="V12" s="9">
        <v>0.50776975111239997</v>
      </c>
      <c r="W12" s="9">
        <v>0.47478912006540003</v>
      </c>
      <c r="X12" s="9">
        <v>0.53130055773999996</v>
      </c>
      <c r="Y12" s="9">
        <v>0.58785607099869996</v>
      </c>
      <c r="Z12" s="9">
        <v>0.42449666293159999</v>
      </c>
      <c r="AA12" s="9">
        <v>0.16805042588479999</v>
      </c>
      <c r="AB12" s="9">
        <v>0.55406977374599997</v>
      </c>
      <c r="AC12" s="9">
        <v>0.49341381175709997</v>
      </c>
      <c r="AD12" s="9">
        <v>0.60395800043390002</v>
      </c>
      <c r="AE12" s="9">
        <v>0.53753642390839995</v>
      </c>
      <c r="AF12" s="9">
        <v>0.41386525313</v>
      </c>
      <c r="AG12" s="9">
        <v>0.51011004595629994</v>
      </c>
      <c r="AH12" s="9">
        <v>7.1906965376869997E-2</v>
      </c>
      <c r="AI12" s="9">
        <v>0.63503562132120006</v>
      </c>
      <c r="AJ12" s="9">
        <v>6.0359970434730001E-2</v>
      </c>
      <c r="AK12" s="9">
        <v>0.47989306389280001</v>
      </c>
      <c r="AL12" s="9">
        <v>0.51950472981430007</v>
      </c>
      <c r="AM12" s="9">
        <v>0.52975503602499996</v>
      </c>
      <c r="AN12" s="9">
        <v>0.55407192805530003</v>
      </c>
      <c r="AO12" s="9">
        <v>0.43272826095380001</v>
      </c>
      <c r="AP12" s="9">
        <v>0</v>
      </c>
      <c r="AQ12" s="9">
        <v>0.58378742110659998</v>
      </c>
      <c r="AR12" s="9">
        <v>0.46767838609419998</v>
      </c>
      <c r="AS12" s="9">
        <v>0.55702525196929997</v>
      </c>
      <c r="AT12" s="9">
        <v>0.52121113066150004</v>
      </c>
      <c r="AU12" s="9">
        <v>0.57989639588449993</v>
      </c>
      <c r="AV12" s="9">
        <v>0.41673260111440003</v>
      </c>
      <c r="AW12" s="9">
        <v>0.6067086180597</v>
      </c>
      <c r="AX12" s="9">
        <v>0.2436631647553</v>
      </c>
      <c r="AY12" s="8"/>
    </row>
    <row r="13" spans="1:51">
      <c r="A13" s="31"/>
      <c r="B13" s="31"/>
      <c r="C13" s="10">
        <v>565</v>
      </c>
      <c r="D13" s="10">
        <v>121</v>
      </c>
      <c r="E13" s="10">
        <v>136</v>
      </c>
      <c r="F13" s="10">
        <v>146</v>
      </c>
      <c r="G13" s="10">
        <v>162</v>
      </c>
      <c r="H13" s="10">
        <v>43</v>
      </c>
      <c r="I13" s="10">
        <v>98</v>
      </c>
      <c r="J13" s="10">
        <v>82</v>
      </c>
      <c r="K13" s="10">
        <v>127</v>
      </c>
      <c r="L13" s="10">
        <v>175</v>
      </c>
      <c r="M13" s="10">
        <v>197</v>
      </c>
      <c r="N13" s="10">
        <v>334</v>
      </c>
      <c r="O13" s="10">
        <v>129</v>
      </c>
      <c r="P13" s="10">
        <v>53</v>
      </c>
      <c r="Q13" s="10">
        <v>76</v>
      </c>
      <c r="R13" s="10">
        <v>83</v>
      </c>
      <c r="S13" s="10">
        <v>73</v>
      </c>
      <c r="T13" s="10">
        <v>29</v>
      </c>
      <c r="U13" s="10">
        <v>67</v>
      </c>
      <c r="V13" s="10">
        <v>122</v>
      </c>
      <c r="W13" s="10">
        <v>156</v>
      </c>
      <c r="X13" s="10">
        <v>103</v>
      </c>
      <c r="Y13" s="10">
        <v>118</v>
      </c>
      <c r="Z13" s="10">
        <v>36</v>
      </c>
      <c r="AA13" s="10">
        <v>2</v>
      </c>
      <c r="AB13" s="10">
        <v>244</v>
      </c>
      <c r="AC13" s="10">
        <v>53</v>
      </c>
      <c r="AD13" s="10">
        <v>9</v>
      </c>
      <c r="AE13" s="10">
        <v>21</v>
      </c>
      <c r="AF13" s="10">
        <v>46</v>
      </c>
      <c r="AG13" s="10">
        <v>14</v>
      </c>
      <c r="AH13" s="10">
        <v>1</v>
      </c>
      <c r="AI13" s="10">
        <v>10</v>
      </c>
      <c r="AJ13" s="10">
        <v>1</v>
      </c>
      <c r="AK13" s="10">
        <v>146</v>
      </c>
      <c r="AL13" s="10">
        <v>211</v>
      </c>
      <c r="AM13" s="10">
        <v>21</v>
      </c>
      <c r="AN13" s="10">
        <v>168</v>
      </c>
      <c r="AO13" s="10">
        <v>122</v>
      </c>
      <c r="AP13" s="10">
        <v>0</v>
      </c>
      <c r="AQ13" s="10">
        <v>15</v>
      </c>
      <c r="AR13" s="10">
        <v>9</v>
      </c>
      <c r="AS13" s="10">
        <v>112</v>
      </c>
      <c r="AT13" s="10">
        <v>205</v>
      </c>
      <c r="AU13" s="10">
        <v>129</v>
      </c>
      <c r="AV13" s="10">
        <v>26</v>
      </c>
      <c r="AW13" s="10">
        <v>52</v>
      </c>
      <c r="AX13" s="10">
        <v>32</v>
      </c>
      <c r="AY13" s="8"/>
    </row>
    <row r="14" spans="1:51">
      <c r="A14" s="31"/>
      <c r="B14" s="31"/>
      <c r="C14" s="11" t="s">
        <v>97</v>
      </c>
      <c r="D14" s="11"/>
      <c r="E14" s="11"/>
      <c r="F14" s="11"/>
      <c r="G14" s="12" t="s">
        <v>106</v>
      </c>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2" t="s">
        <v>140</v>
      </c>
      <c r="AT14" s="12" t="s">
        <v>141</v>
      </c>
      <c r="AU14" s="12" t="s">
        <v>140</v>
      </c>
      <c r="AV14" s="11"/>
      <c r="AW14" s="12" t="s">
        <v>141</v>
      </c>
      <c r="AX14" s="11"/>
      <c r="AY14" s="8"/>
    </row>
    <row r="15" spans="1:51">
      <c r="A15" s="31"/>
      <c r="B15" s="30" t="s">
        <v>186</v>
      </c>
      <c r="C15" s="9">
        <v>0.21722543018420001</v>
      </c>
      <c r="D15" s="9">
        <v>0.2052117575023</v>
      </c>
      <c r="E15" s="9">
        <v>0.2476921113659</v>
      </c>
      <c r="F15" s="9">
        <v>0.22435636530210001</v>
      </c>
      <c r="G15" s="9">
        <v>0.18798045158500001</v>
      </c>
      <c r="H15" s="9">
        <v>0.23218331992960001</v>
      </c>
      <c r="I15" s="9">
        <v>0.16838530045360001</v>
      </c>
      <c r="J15" s="9">
        <v>0.2094865959351</v>
      </c>
      <c r="K15" s="9">
        <v>0.23512779336760001</v>
      </c>
      <c r="L15" s="9">
        <v>0.23405518140080001</v>
      </c>
      <c r="M15" s="9">
        <v>0.2186897812095</v>
      </c>
      <c r="N15" s="9">
        <v>0.2132453555279</v>
      </c>
      <c r="O15" s="9">
        <v>0.1857233784874</v>
      </c>
      <c r="P15" s="9">
        <v>0.24474671357530001</v>
      </c>
      <c r="Q15" s="9">
        <v>0.2225649168818</v>
      </c>
      <c r="R15" s="9">
        <v>0.2382427915584</v>
      </c>
      <c r="S15" s="9">
        <v>0.18309042376340001</v>
      </c>
      <c r="T15" s="9">
        <v>0.17845190942200001</v>
      </c>
      <c r="U15" s="9">
        <v>0.2289185212905</v>
      </c>
      <c r="V15" s="9">
        <v>0.1970769998253</v>
      </c>
      <c r="W15" s="9">
        <v>0.2372325090429</v>
      </c>
      <c r="X15" s="9">
        <v>0.2164261746817</v>
      </c>
      <c r="Y15" s="9">
        <v>0.18951928282079999</v>
      </c>
      <c r="Z15" s="9">
        <v>0.27298316961399999</v>
      </c>
      <c r="AA15" s="9">
        <v>0.45159516270880001</v>
      </c>
      <c r="AB15" s="9">
        <v>0.141399782577</v>
      </c>
      <c r="AC15" s="9">
        <v>0.20441506931469999</v>
      </c>
      <c r="AD15" s="9">
        <v>0.26309718058760001</v>
      </c>
      <c r="AE15" s="9">
        <v>0.14472896201739999</v>
      </c>
      <c r="AF15" s="9">
        <v>0.39157039642539998</v>
      </c>
      <c r="AG15" s="9">
        <v>0.27862498481949999</v>
      </c>
      <c r="AH15" s="9">
        <v>0.87097037548550005</v>
      </c>
      <c r="AI15" s="9">
        <v>0.30713921104679998</v>
      </c>
      <c r="AJ15" s="9">
        <v>0.77940979216139994</v>
      </c>
      <c r="AK15" s="9">
        <v>0.26201578309329998</v>
      </c>
      <c r="AL15" s="9">
        <v>0.2190711274571</v>
      </c>
      <c r="AM15" s="9">
        <v>0.16383349483510001</v>
      </c>
      <c r="AN15" s="9">
        <v>0.17358706696369999</v>
      </c>
      <c r="AO15" s="9">
        <v>0.26462968409420001</v>
      </c>
      <c r="AP15" s="9">
        <v>0.63590128681910008</v>
      </c>
      <c r="AQ15" s="9">
        <v>0.33711258062799998</v>
      </c>
      <c r="AR15" s="9">
        <v>0.19374342960759999</v>
      </c>
      <c r="AS15" s="9">
        <v>0.20472507373939999</v>
      </c>
      <c r="AT15" s="9">
        <v>0.1799856705375</v>
      </c>
      <c r="AU15" s="9">
        <v>0.20556234394379999</v>
      </c>
      <c r="AV15" s="9">
        <v>0.28070145528860002</v>
      </c>
      <c r="AW15" s="9">
        <v>0.2398068560685</v>
      </c>
      <c r="AX15" s="9">
        <v>0.32750497693840003</v>
      </c>
      <c r="AY15" s="8"/>
    </row>
    <row r="16" spans="1:51">
      <c r="A16" s="31"/>
      <c r="B16" s="31"/>
      <c r="C16" s="10">
        <v>212</v>
      </c>
      <c r="D16" s="10">
        <v>47</v>
      </c>
      <c r="E16" s="10">
        <v>60</v>
      </c>
      <c r="F16" s="10">
        <v>59</v>
      </c>
      <c r="G16" s="10">
        <v>46</v>
      </c>
      <c r="H16" s="10">
        <v>22</v>
      </c>
      <c r="I16" s="10">
        <v>25</v>
      </c>
      <c r="J16" s="10">
        <v>29</v>
      </c>
      <c r="K16" s="10">
        <v>54</v>
      </c>
      <c r="L16" s="10">
        <v>64</v>
      </c>
      <c r="M16" s="10">
        <v>75</v>
      </c>
      <c r="N16" s="10">
        <v>121</v>
      </c>
      <c r="O16" s="10">
        <v>39</v>
      </c>
      <c r="P16" s="10">
        <v>17</v>
      </c>
      <c r="Q16" s="10">
        <v>30</v>
      </c>
      <c r="R16" s="10">
        <v>37</v>
      </c>
      <c r="S16" s="10">
        <v>25</v>
      </c>
      <c r="T16" s="10">
        <v>8</v>
      </c>
      <c r="U16" s="10">
        <v>28</v>
      </c>
      <c r="V16" s="10">
        <v>41</v>
      </c>
      <c r="W16" s="10">
        <v>58</v>
      </c>
      <c r="X16" s="10">
        <v>40</v>
      </c>
      <c r="Y16" s="10">
        <v>43</v>
      </c>
      <c r="Z16" s="10">
        <v>18</v>
      </c>
      <c r="AA16" s="10">
        <v>4</v>
      </c>
      <c r="AB16" s="10">
        <v>68</v>
      </c>
      <c r="AC16" s="10">
        <v>22</v>
      </c>
      <c r="AD16" s="10">
        <v>3</v>
      </c>
      <c r="AE16" s="10">
        <v>6</v>
      </c>
      <c r="AF16" s="10">
        <v>24</v>
      </c>
      <c r="AG16" s="10">
        <v>7</v>
      </c>
      <c r="AH16" s="10">
        <v>3</v>
      </c>
      <c r="AI16" s="10">
        <v>3</v>
      </c>
      <c r="AJ16" s="10">
        <v>1</v>
      </c>
      <c r="AK16" s="10">
        <v>68</v>
      </c>
      <c r="AL16" s="10">
        <v>80</v>
      </c>
      <c r="AM16" s="10">
        <v>8</v>
      </c>
      <c r="AN16" s="10">
        <v>51</v>
      </c>
      <c r="AO16" s="10">
        <v>52</v>
      </c>
      <c r="AP16" s="10">
        <v>1</v>
      </c>
      <c r="AQ16" s="10">
        <v>11</v>
      </c>
      <c r="AR16" s="10">
        <v>6</v>
      </c>
      <c r="AS16" s="10">
        <v>33</v>
      </c>
      <c r="AT16" s="10">
        <v>61</v>
      </c>
      <c r="AU16" s="10">
        <v>48</v>
      </c>
      <c r="AV16" s="10">
        <v>21</v>
      </c>
      <c r="AW16" s="10">
        <v>18</v>
      </c>
      <c r="AX16" s="10">
        <v>25</v>
      </c>
      <c r="AY16" s="8"/>
    </row>
    <row r="17" spans="1:51">
      <c r="A17" s="31"/>
      <c r="B17" s="31"/>
      <c r="C17" s="11" t="s">
        <v>97</v>
      </c>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2" t="s">
        <v>99</v>
      </c>
      <c r="AG17" s="11"/>
      <c r="AH17" s="12" t="s">
        <v>214</v>
      </c>
      <c r="AI17" s="11"/>
      <c r="AJ17" s="12" t="s">
        <v>99</v>
      </c>
      <c r="AK17" s="11"/>
      <c r="AL17" s="11"/>
      <c r="AM17" s="11"/>
      <c r="AN17" s="11"/>
      <c r="AO17" s="11"/>
      <c r="AP17" s="11"/>
      <c r="AQ17" s="11"/>
      <c r="AR17" s="11"/>
      <c r="AS17" s="11"/>
      <c r="AT17" s="11"/>
      <c r="AU17" s="11"/>
      <c r="AV17" s="11"/>
      <c r="AW17" s="11"/>
      <c r="AX17" s="11"/>
      <c r="AY17" s="8"/>
    </row>
    <row r="18" spans="1:51">
      <c r="A18" s="31"/>
      <c r="B18" s="30" t="s">
        <v>188</v>
      </c>
      <c r="C18" s="9">
        <v>4.7499068736590003E-2</v>
      </c>
      <c r="D18" s="9">
        <v>3.0938540029260001E-2</v>
      </c>
      <c r="E18" s="9">
        <v>8.3068354265470004E-2</v>
      </c>
      <c r="F18" s="9">
        <v>4.0036021693140002E-2</v>
      </c>
      <c r="G18" s="9">
        <v>3.1504843466949997E-2</v>
      </c>
      <c r="H18" s="9">
        <v>6.13159645931E-2</v>
      </c>
      <c r="I18" s="9">
        <v>3.7133049320289997E-2</v>
      </c>
      <c r="J18" s="9">
        <v>7.1231728816189999E-2</v>
      </c>
      <c r="K18" s="9">
        <v>5.2451969544300002E-2</v>
      </c>
      <c r="L18" s="9">
        <v>2.2900003925280001E-2</v>
      </c>
      <c r="M18" s="9">
        <v>3.4267850811929998E-2</v>
      </c>
      <c r="N18" s="9">
        <v>5.9129160216149987E-2</v>
      </c>
      <c r="O18" s="9">
        <v>3.2555569634779999E-2</v>
      </c>
      <c r="P18" s="9">
        <v>5.2510536370149992E-3</v>
      </c>
      <c r="Q18" s="9">
        <v>5.2674397299609987E-2</v>
      </c>
      <c r="R18" s="9">
        <v>9.6550102810150001E-2</v>
      </c>
      <c r="S18" s="9">
        <v>3.6103352982359997E-2</v>
      </c>
      <c r="T18" s="9">
        <v>0</v>
      </c>
      <c r="U18" s="9">
        <v>4.5386351581860003E-2</v>
      </c>
      <c r="V18" s="9">
        <v>5.2882218839940001E-2</v>
      </c>
      <c r="W18" s="9">
        <v>3.8929893582379999E-2</v>
      </c>
      <c r="X18" s="9">
        <v>4.8128123757330013E-2</v>
      </c>
      <c r="Y18" s="9">
        <v>2.5974030257910001E-2</v>
      </c>
      <c r="Z18" s="9">
        <v>0.1078072939894</v>
      </c>
      <c r="AA18" s="9">
        <v>0</v>
      </c>
      <c r="AB18" s="9">
        <v>3.3752737004640002E-2</v>
      </c>
      <c r="AC18" s="9">
        <v>6.8848140325529994E-2</v>
      </c>
      <c r="AD18" s="9">
        <v>2.8304082557269999E-2</v>
      </c>
      <c r="AE18" s="9">
        <v>4.192564423168E-2</v>
      </c>
      <c r="AF18" s="9">
        <v>1.9302637958090001E-2</v>
      </c>
      <c r="AG18" s="9">
        <v>0.11425430237460001</v>
      </c>
      <c r="AH18" s="9">
        <v>0</v>
      </c>
      <c r="AI18" s="9">
        <v>5.7825167632009997E-2</v>
      </c>
      <c r="AJ18" s="9">
        <v>0.16023023740389999</v>
      </c>
      <c r="AK18" s="9">
        <v>6.6855318550570003E-2</v>
      </c>
      <c r="AL18" s="9">
        <v>3.5963918496229999E-2</v>
      </c>
      <c r="AM18" s="9">
        <v>0.1072501289717</v>
      </c>
      <c r="AN18" s="9">
        <v>4.1202010331229999E-2</v>
      </c>
      <c r="AO18" s="9">
        <v>6.3048761784329999E-2</v>
      </c>
      <c r="AP18" s="9">
        <v>0</v>
      </c>
      <c r="AQ18" s="9">
        <v>0</v>
      </c>
      <c r="AR18" s="9">
        <v>3.7821726065020003E-2</v>
      </c>
      <c r="AS18" s="9">
        <v>3.0973107138669999E-2</v>
      </c>
      <c r="AT18" s="9">
        <v>4.6152833779879998E-2</v>
      </c>
      <c r="AU18" s="9">
        <v>3.1043755776799999E-2</v>
      </c>
      <c r="AV18" s="9">
        <v>0.127692175844</v>
      </c>
      <c r="AW18" s="9">
        <v>1.8189861395250001E-2</v>
      </c>
      <c r="AX18" s="9">
        <v>8.0477712650900007E-2</v>
      </c>
      <c r="AY18" s="8"/>
    </row>
    <row r="19" spans="1:51">
      <c r="A19" s="31"/>
      <c r="B19" s="31"/>
      <c r="C19" s="10">
        <v>60</v>
      </c>
      <c r="D19" s="10">
        <v>12</v>
      </c>
      <c r="E19" s="10">
        <v>23</v>
      </c>
      <c r="F19" s="10">
        <v>17</v>
      </c>
      <c r="G19" s="10">
        <v>8</v>
      </c>
      <c r="H19" s="10">
        <v>6</v>
      </c>
      <c r="I19" s="10">
        <v>10</v>
      </c>
      <c r="J19" s="10">
        <v>13</v>
      </c>
      <c r="K19" s="10">
        <v>15</v>
      </c>
      <c r="L19" s="10">
        <v>11</v>
      </c>
      <c r="M19" s="10">
        <v>17</v>
      </c>
      <c r="N19" s="10">
        <v>39</v>
      </c>
      <c r="O19" s="10">
        <v>12</v>
      </c>
      <c r="P19" s="10">
        <v>1</v>
      </c>
      <c r="Q19" s="10">
        <v>11</v>
      </c>
      <c r="R19" s="10">
        <v>15</v>
      </c>
      <c r="S19" s="10">
        <v>3</v>
      </c>
      <c r="T19" s="10">
        <v>0</v>
      </c>
      <c r="U19" s="10">
        <v>10</v>
      </c>
      <c r="V19" s="10">
        <v>19</v>
      </c>
      <c r="W19" s="10">
        <v>12</v>
      </c>
      <c r="X19" s="10">
        <v>11</v>
      </c>
      <c r="Y19" s="10">
        <v>6</v>
      </c>
      <c r="Z19" s="10">
        <v>8</v>
      </c>
      <c r="AA19" s="10">
        <v>0</v>
      </c>
      <c r="AB19" s="10">
        <v>24</v>
      </c>
      <c r="AC19" s="10">
        <v>6</v>
      </c>
      <c r="AD19" s="10">
        <v>1</v>
      </c>
      <c r="AE19" s="10">
        <v>2</v>
      </c>
      <c r="AF19" s="10">
        <v>2</v>
      </c>
      <c r="AG19" s="10">
        <v>3</v>
      </c>
      <c r="AH19" s="10">
        <v>0</v>
      </c>
      <c r="AI19" s="10">
        <v>1</v>
      </c>
      <c r="AJ19" s="10">
        <v>2</v>
      </c>
      <c r="AK19" s="10">
        <v>18</v>
      </c>
      <c r="AL19" s="10">
        <v>21</v>
      </c>
      <c r="AM19" s="10">
        <v>3</v>
      </c>
      <c r="AN19" s="10">
        <v>15</v>
      </c>
      <c r="AO19" s="10">
        <v>16</v>
      </c>
      <c r="AP19" s="10">
        <v>0</v>
      </c>
      <c r="AQ19" s="10">
        <v>0</v>
      </c>
      <c r="AR19" s="10">
        <v>1</v>
      </c>
      <c r="AS19" s="10">
        <v>8</v>
      </c>
      <c r="AT19" s="10">
        <v>20</v>
      </c>
      <c r="AU19" s="10">
        <v>10</v>
      </c>
      <c r="AV19" s="10">
        <v>10</v>
      </c>
      <c r="AW19" s="10">
        <v>3</v>
      </c>
      <c r="AX19" s="10">
        <v>8</v>
      </c>
      <c r="AY19" s="8"/>
    </row>
    <row r="20" spans="1:51">
      <c r="A20" s="31"/>
      <c r="B20" s="31"/>
      <c r="C20" s="11" t="s">
        <v>97</v>
      </c>
      <c r="D20" s="11"/>
      <c r="E20" s="11"/>
      <c r="F20" s="11"/>
      <c r="G20" s="11"/>
      <c r="H20" s="11"/>
      <c r="I20" s="11"/>
      <c r="J20" s="11"/>
      <c r="K20" s="11"/>
      <c r="L20" s="11"/>
      <c r="M20" s="11"/>
      <c r="N20" s="11"/>
      <c r="O20" s="11"/>
      <c r="P20" s="11"/>
      <c r="Q20" s="11"/>
      <c r="R20" s="12" t="s">
        <v>106</v>
      </c>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8"/>
    </row>
    <row r="21" spans="1:51">
      <c r="A21" s="31"/>
      <c r="B21" s="30" t="s">
        <v>142</v>
      </c>
      <c r="C21" s="9">
        <v>0.26472449892080002</v>
      </c>
      <c r="D21" s="9">
        <v>0.23615029753149999</v>
      </c>
      <c r="E21" s="9">
        <v>0.33076046563130002</v>
      </c>
      <c r="F21" s="9">
        <v>0.26439238699529999</v>
      </c>
      <c r="G21" s="9">
        <v>0.21948529505190001</v>
      </c>
      <c r="H21" s="9">
        <v>0.29349928452270002</v>
      </c>
      <c r="I21" s="9">
        <v>0.20551834977389999</v>
      </c>
      <c r="J21" s="9">
        <v>0.28071832475129999</v>
      </c>
      <c r="K21" s="9">
        <v>0.28757976291190002</v>
      </c>
      <c r="L21" s="9">
        <v>0.25695518532610001</v>
      </c>
      <c r="M21" s="9">
        <v>0.25295763202139998</v>
      </c>
      <c r="N21" s="9">
        <v>0.27237451574409999</v>
      </c>
      <c r="O21" s="9">
        <v>0.2182789481222</v>
      </c>
      <c r="P21" s="9">
        <v>0.24999776721229999</v>
      </c>
      <c r="Q21" s="9">
        <v>0.27523931418140002</v>
      </c>
      <c r="R21" s="9">
        <v>0.33479289436859999</v>
      </c>
      <c r="S21" s="9">
        <v>0.21919377674580001</v>
      </c>
      <c r="T21" s="9">
        <v>0.17845190942200001</v>
      </c>
      <c r="U21" s="9">
        <v>0.27430487287229999</v>
      </c>
      <c r="V21" s="9">
        <v>0.24995921866529999</v>
      </c>
      <c r="W21" s="9">
        <v>0.27616240262530001</v>
      </c>
      <c r="X21" s="9">
        <v>0.26455429843900002</v>
      </c>
      <c r="Y21" s="9">
        <v>0.21549331307870001</v>
      </c>
      <c r="Z21" s="9">
        <v>0.38079046360340002</v>
      </c>
      <c r="AA21" s="9">
        <v>0.45159516270880001</v>
      </c>
      <c r="AB21" s="9">
        <v>0.1751525195816</v>
      </c>
      <c r="AC21" s="9">
        <v>0.27326320964020001</v>
      </c>
      <c r="AD21" s="9">
        <v>0.29140126314480003</v>
      </c>
      <c r="AE21" s="9">
        <v>0.18665460624899999</v>
      </c>
      <c r="AF21" s="9">
        <v>0.41087303438349998</v>
      </c>
      <c r="AG21" s="9">
        <v>0.39287928719409998</v>
      </c>
      <c r="AH21" s="9">
        <v>0.87097037548550005</v>
      </c>
      <c r="AI21" s="9">
        <v>0.36496437867879999</v>
      </c>
      <c r="AJ21" s="9">
        <v>0.93964002956529991</v>
      </c>
      <c r="AK21" s="9">
        <v>0.32887110164389999</v>
      </c>
      <c r="AL21" s="9">
        <v>0.25503504595330001</v>
      </c>
      <c r="AM21" s="9">
        <v>0.27108362380680001</v>
      </c>
      <c r="AN21" s="9">
        <v>0.21478907729489999</v>
      </c>
      <c r="AO21" s="9">
        <v>0.32767844587849998</v>
      </c>
      <c r="AP21" s="9">
        <v>0.63590128681910008</v>
      </c>
      <c r="AQ21" s="9">
        <v>0.33711258062799998</v>
      </c>
      <c r="AR21" s="9">
        <v>0.2315651556726</v>
      </c>
      <c r="AS21" s="9">
        <v>0.23569818087809999</v>
      </c>
      <c r="AT21" s="9">
        <v>0.22613850431740001</v>
      </c>
      <c r="AU21" s="9">
        <v>0.23660609972060001</v>
      </c>
      <c r="AV21" s="9">
        <v>0.40839363113260002</v>
      </c>
      <c r="AW21" s="9">
        <v>0.25799671746370001</v>
      </c>
      <c r="AX21" s="9">
        <v>0.40798268958930001</v>
      </c>
      <c r="AY21" s="8"/>
    </row>
    <row r="22" spans="1:51">
      <c r="A22" s="31"/>
      <c r="B22" s="31"/>
      <c r="C22" s="10">
        <v>272</v>
      </c>
      <c r="D22" s="10">
        <v>59</v>
      </c>
      <c r="E22" s="10">
        <v>83</v>
      </c>
      <c r="F22" s="10">
        <v>76</v>
      </c>
      <c r="G22" s="10">
        <v>54</v>
      </c>
      <c r="H22" s="10">
        <v>28</v>
      </c>
      <c r="I22" s="10">
        <v>35</v>
      </c>
      <c r="J22" s="10">
        <v>42</v>
      </c>
      <c r="K22" s="10">
        <v>69</v>
      </c>
      <c r="L22" s="10">
        <v>75</v>
      </c>
      <c r="M22" s="10">
        <v>92</v>
      </c>
      <c r="N22" s="10">
        <v>160</v>
      </c>
      <c r="O22" s="10">
        <v>51</v>
      </c>
      <c r="P22" s="10">
        <v>18</v>
      </c>
      <c r="Q22" s="10">
        <v>41</v>
      </c>
      <c r="R22" s="10">
        <v>52</v>
      </c>
      <c r="S22" s="10">
        <v>28</v>
      </c>
      <c r="T22" s="10">
        <v>8</v>
      </c>
      <c r="U22" s="10">
        <v>38</v>
      </c>
      <c r="V22" s="10">
        <v>60</v>
      </c>
      <c r="W22" s="10">
        <v>70</v>
      </c>
      <c r="X22" s="10">
        <v>51</v>
      </c>
      <c r="Y22" s="10">
        <v>49</v>
      </c>
      <c r="Z22" s="10">
        <v>26</v>
      </c>
      <c r="AA22" s="10">
        <v>4</v>
      </c>
      <c r="AB22" s="10">
        <v>92</v>
      </c>
      <c r="AC22" s="10">
        <v>28</v>
      </c>
      <c r="AD22" s="10">
        <v>4</v>
      </c>
      <c r="AE22" s="10">
        <v>8</v>
      </c>
      <c r="AF22" s="10">
        <v>26</v>
      </c>
      <c r="AG22" s="10">
        <v>10</v>
      </c>
      <c r="AH22" s="10">
        <v>3</v>
      </c>
      <c r="AI22" s="10">
        <v>4</v>
      </c>
      <c r="AJ22" s="10">
        <v>3</v>
      </c>
      <c r="AK22" s="10">
        <v>86</v>
      </c>
      <c r="AL22" s="10">
        <v>101</v>
      </c>
      <c r="AM22" s="10">
        <v>11</v>
      </c>
      <c r="AN22" s="10">
        <v>66</v>
      </c>
      <c r="AO22" s="10">
        <v>68</v>
      </c>
      <c r="AP22" s="10">
        <v>1</v>
      </c>
      <c r="AQ22" s="10">
        <v>11</v>
      </c>
      <c r="AR22" s="10">
        <v>7</v>
      </c>
      <c r="AS22" s="10">
        <v>41</v>
      </c>
      <c r="AT22" s="10">
        <v>81</v>
      </c>
      <c r="AU22" s="10">
        <v>58</v>
      </c>
      <c r="AV22" s="10">
        <v>31</v>
      </c>
      <c r="AW22" s="10">
        <v>21</v>
      </c>
      <c r="AX22" s="10">
        <v>33</v>
      </c>
      <c r="AY22" s="8"/>
    </row>
    <row r="23" spans="1:51">
      <c r="A23" s="31"/>
      <c r="B23" s="31"/>
      <c r="C23" s="11" t="s">
        <v>97</v>
      </c>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2" t="s">
        <v>99</v>
      </c>
      <c r="AG23" s="11"/>
      <c r="AH23" s="12" t="s">
        <v>201</v>
      </c>
      <c r="AI23" s="11"/>
      <c r="AJ23" s="12" t="s">
        <v>215</v>
      </c>
      <c r="AK23" s="12" t="s">
        <v>99</v>
      </c>
      <c r="AL23" s="11"/>
      <c r="AM23" s="11"/>
      <c r="AN23" s="11"/>
      <c r="AO23" s="11"/>
      <c r="AP23" s="11"/>
      <c r="AQ23" s="11"/>
      <c r="AR23" s="11"/>
      <c r="AS23" s="11"/>
      <c r="AT23" s="11"/>
      <c r="AU23" s="11"/>
      <c r="AV23" s="11"/>
      <c r="AW23" s="11"/>
      <c r="AX23" s="11"/>
      <c r="AY23" s="8"/>
    </row>
    <row r="24" spans="1:51">
      <c r="A24" s="31"/>
      <c r="B24" s="30" t="s">
        <v>30</v>
      </c>
      <c r="C24" s="9">
        <v>1</v>
      </c>
      <c r="D24" s="9">
        <v>1</v>
      </c>
      <c r="E24" s="9">
        <v>1</v>
      </c>
      <c r="F24" s="9">
        <v>1</v>
      </c>
      <c r="G24" s="9">
        <v>1</v>
      </c>
      <c r="H24" s="9">
        <v>1</v>
      </c>
      <c r="I24" s="9">
        <v>1</v>
      </c>
      <c r="J24" s="9">
        <v>1</v>
      </c>
      <c r="K24" s="9">
        <v>1</v>
      </c>
      <c r="L24" s="9">
        <v>1</v>
      </c>
      <c r="M24" s="9">
        <v>1</v>
      </c>
      <c r="N24" s="9">
        <v>1</v>
      </c>
      <c r="O24" s="9">
        <v>1</v>
      </c>
      <c r="P24" s="9">
        <v>1</v>
      </c>
      <c r="Q24" s="9">
        <v>1</v>
      </c>
      <c r="R24" s="9">
        <v>1</v>
      </c>
      <c r="S24" s="9">
        <v>1</v>
      </c>
      <c r="T24" s="9">
        <v>1</v>
      </c>
      <c r="U24" s="9">
        <v>1</v>
      </c>
      <c r="V24" s="9">
        <v>1</v>
      </c>
      <c r="W24" s="9">
        <v>1</v>
      </c>
      <c r="X24" s="9">
        <v>1</v>
      </c>
      <c r="Y24" s="9">
        <v>1</v>
      </c>
      <c r="Z24" s="9">
        <v>1</v>
      </c>
      <c r="AA24" s="9">
        <v>1</v>
      </c>
      <c r="AB24" s="9">
        <v>1</v>
      </c>
      <c r="AC24" s="9">
        <v>1</v>
      </c>
      <c r="AD24" s="9">
        <v>1</v>
      </c>
      <c r="AE24" s="9">
        <v>1</v>
      </c>
      <c r="AF24" s="9">
        <v>1</v>
      </c>
      <c r="AG24" s="9">
        <v>1</v>
      </c>
      <c r="AH24" s="9">
        <v>1</v>
      </c>
      <c r="AI24" s="9">
        <v>1</v>
      </c>
      <c r="AJ24" s="9">
        <v>1</v>
      </c>
      <c r="AK24" s="9">
        <v>1</v>
      </c>
      <c r="AL24" s="9">
        <v>1</v>
      </c>
      <c r="AM24" s="9">
        <v>1</v>
      </c>
      <c r="AN24" s="9">
        <v>1</v>
      </c>
      <c r="AO24" s="9">
        <v>1</v>
      </c>
      <c r="AP24" s="9">
        <v>1</v>
      </c>
      <c r="AQ24" s="9">
        <v>1</v>
      </c>
      <c r="AR24" s="9">
        <v>1</v>
      </c>
      <c r="AS24" s="9">
        <v>1</v>
      </c>
      <c r="AT24" s="9">
        <v>1</v>
      </c>
      <c r="AU24" s="9">
        <v>1</v>
      </c>
      <c r="AV24" s="9">
        <v>1</v>
      </c>
      <c r="AW24" s="9">
        <v>1</v>
      </c>
      <c r="AX24" s="9">
        <v>1</v>
      </c>
      <c r="AY24" s="8"/>
    </row>
    <row r="25" spans="1:51">
      <c r="A25" s="31"/>
      <c r="B25" s="31"/>
      <c r="C25" s="10">
        <v>1078</v>
      </c>
      <c r="D25" s="10">
        <v>238</v>
      </c>
      <c r="E25" s="10">
        <v>293</v>
      </c>
      <c r="F25" s="10">
        <v>273</v>
      </c>
      <c r="G25" s="10">
        <v>274</v>
      </c>
      <c r="H25" s="10">
        <v>96</v>
      </c>
      <c r="I25" s="10">
        <v>176</v>
      </c>
      <c r="J25" s="10">
        <v>160</v>
      </c>
      <c r="K25" s="10">
        <v>247</v>
      </c>
      <c r="L25" s="10">
        <v>318</v>
      </c>
      <c r="M25" s="10">
        <v>397</v>
      </c>
      <c r="N25" s="10">
        <v>614</v>
      </c>
      <c r="O25" s="10">
        <v>251</v>
      </c>
      <c r="P25" s="10">
        <v>101</v>
      </c>
      <c r="Q25" s="10">
        <v>146</v>
      </c>
      <c r="R25" s="10">
        <v>157</v>
      </c>
      <c r="S25" s="10">
        <v>128</v>
      </c>
      <c r="T25" s="10">
        <v>47</v>
      </c>
      <c r="U25" s="10">
        <v>128</v>
      </c>
      <c r="V25" s="10">
        <v>239</v>
      </c>
      <c r="W25" s="10">
        <v>307</v>
      </c>
      <c r="X25" s="10">
        <v>192</v>
      </c>
      <c r="Y25" s="10">
        <v>201</v>
      </c>
      <c r="Z25" s="10">
        <v>77</v>
      </c>
      <c r="AA25" s="10">
        <v>10</v>
      </c>
      <c r="AB25" s="10">
        <v>457</v>
      </c>
      <c r="AC25" s="10">
        <v>102</v>
      </c>
      <c r="AD25" s="10">
        <v>16</v>
      </c>
      <c r="AE25" s="10">
        <v>42</v>
      </c>
      <c r="AF25" s="10">
        <v>87</v>
      </c>
      <c r="AG25" s="10">
        <v>28</v>
      </c>
      <c r="AH25" s="10">
        <v>5</v>
      </c>
      <c r="AI25" s="10">
        <v>14</v>
      </c>
      <c r="AJ25" s="10">
        <v>4</v>
      </c>
      <c r="AK25" s="10">
        <v>283</v>
      </c>
      <c r="AL25" s="10">
        <v>402</v>
      </c>
      <c r="AM25" s="10">
        <v>43</v>
      </c>
      <c r="AN25" s="10">
        <v>306</v>
      </c>
      <c r="AO25" s="10">
        <v>239</v>
      </c>
      <c r="AP25" s="10">
        <v>2</v>
      </c>
      <c r="AQ25" s="10">
        <v>30</v>
      </c>
      <c r="AR25" s="10">
        <v>20</v>
      </c>
      <c r="AS25" s="10">
        <v>199</v>
      </c>
      <c r="AT25" s="10">
        <v>382</v>
      </c>
      <c r="AU25" s="10">
        <v>224</v>
      </c>
      <c r="AV25" s="10">
        <v>73</v>
      </c>
      <c r="AW25" s="10">
        <v>86</v>
      </c>
      <c r="AX25" s="10">
        <v>94</v>
      </c>
      <c r="AY25" s="8"/>
    </row>
    <row r="26" spans="1:51">
      <c r="A26" s="31"/>
      <c r="B26" s="31"/>
      <c r="C26" s="11" t="s">
        <v>97</v>
      </c>
      <c r="D26" s="11" t="s">
        <v>97</v>
      </c>
      <c r="E26" s="11" t="s">
        <v>97</v>
      </c>
      <c r="F26" s="11" t="s">
        <v>97</v>
      </c>
      <c r="G26" s="11" t="s">
        <v>97</v>
      </c>
      <c r="H26" s="11" t="s">
        <v>97</v>
      </c>
      <c r="I26" s="11" t="s">
        <v>97</v>
      </c>
      <c r="J26" s="11" t="s">
        <v>97</v>
      </c>
      <c r="K26" s="11" t="s">
        <v>97</v>
      </c>
      <c r="L26" s="11" t="s">
        <v>97</v>
      </c>
      <c r="M26" s="11" t="s">
        <v>97</v>
      </c>
      <c r="N26" s="11" t="s">
        <v>97</v>
      </c>
      <c r="O26" s="11" t="s">
        <v>97</v>
      </c>
      <c r="P26" s="11" t="s">
        <v>97</v>
      </c>
      <c r="Q26" s="11" t="s">
        <v>97</v>
      </c>
      <c r="R26" s="11" t="s">
        <v>97</v>
      </c>
      <c r="S26" s="11" t="s">
        <v>97</v>
      </c>
      <c r="T26" s="11" t="s">
        <v>97</v>
      </c>
      <c r="U26" s="11" t="s">
        <v>97</v>
      </c>
      <c r="V26" s="11" t="s">
        <v>97</v>
      </c>
      <c r="W26" s="11" t="s">
        <v>97</v>
      </c>
      <c r="X26" s="11" t="s">
        <v>97</v>
      </c>
      <c r="Y26" s="11" t="s">
        <v>97</v>
      </c>
      <c r="Z26" s="11" t="s">
        <v>97</v>
      </c>
      <c r="AA26" s="11" t="s">
        <v>97</v>
      </c>
      <c r="AB26" s="11" t="s">
        <v>97</v>
      </c>
      <c r="AC26" s="11" t="s">
        <v>97</v>
      </c>
      <c r="AD26" s="11" t="s">
        <v>97</v>
      </c>
      <c r="AE26" s="11" t="s">
        <v>97</v>
      </c>
      <c r="AF26" s="11" t="s">
        <v>97</v>
      </c>
      <c r="AG26" s="11" t="s">
        <v>97</v>
      </c>
      <c r="AH26" s="11" t="s">
        <v>97</v>
      </c>
      <c r="AI26" s="11" t="s">
        <v>97</v>
      </c>
      <c r="AJ26" s="11" t="s">
        <v>97</v>
      </c>
      <c r="AK26" s="11" t="s">
        <v>97</v>
      </c>
      <c r="AL26" s="11" t="s">
        <v>97</v>
      </c>
      <c r="AM26" s="11" t="s">
        <v>97</v>
      </c>
      <c r="AN26" s="11" t="s">
        <v>97</v>
      </c>
      <c r="AO26" s="11" t="s">
        <v>97</v>
      </c>
      <c r="AP26" s="11" t="s">
        <v>97</v>
      </c>
      <c r="AQ26" s="11" t="s">
        <v>97</v>
      </c>
      <c r="AR26" s="11" t="s">
        <v>97</v>
      </c>
      <c r="AS26" s="11" t="s">
        <v>97</v>
      </c>
      <c r="AT26" s="11" t="s">
        <v>97</v>
      </c>
      <c r="AU26" s="11" t="s">
        <v>97</v>
      </c>
      <c r="AV26" s="11" t="s">
        <v>97</v>
      </c>
      <c r="AW26" s="11" t="s">
        <v>97</v>
      </c>
      <c r="AX26" s="11" t="s">
        <v>97</v>
      </c>
      <c r="AY26" s="8"/>
    </row>
    <row r="27" spans="1:51" s="17" customFormat="1" ht="15" customHeight="1" thickBot="1">
      <c r="A27" s="33" t="s">
        <v>113</v>
      </c>
      <c r="B27" s="34"/>
      <c r="C27" s="18">
        <v>2.9837382890517889</v>
      </c>
      <c r="D27" s="18">
        <v>6.3518946313296318</v>
      </c>
      <c r="E27" s="18">
        <v>5.7246638484518151</v>
      </c>
      <c r="F27" s="18">
        <v>5.9306920305778101</v>
      </c>
      <c r="G27" s="18">
        <v>5.9198577336780653</v>
      </c>
      <c r="H27" s="18">
        <v>10.001766378506369</v>
      </c>
      <c r="I27" s="18">
        <v>7.3865970193356851</v>
      </c>
      <c r="J27" s="18">
        <v>7.7471696345025407</v>
      </c>
      <c r="K27" s="18">
        <v>6.2350793374204123</v>
      </c>
      <c r="L27" s="18">
        <v>5.494986380773426</v>
      </c>
      <c r="M27" s="18">
        <v>4.9178297271216547</v>
      </c>
      <c r="N27" s="18">
        <v>3.9541499172315939</v>
      </c>
      <c r="O27" s="18">
        <v>6.1851896531056614</v>
      </c>
      <c r="P27" s="18">
        <v>9.7510394129414486</v>
      </c>
      <c r="Q27" s="18">
        <v>8.1101456892452699</v>
      </c>
      <c r="R27" s="18">
        <v>7.8208447518603403</v>
      </c>
      <c r="S27" s="18">
        <v>8.6616913677371095</v>
      </c>
      <c r="T27" s="18">
        <v>14.294549978506531</v>
      </c>
      <c r="U27" s="18">
        <v>8.6616913677371095</v>
      </c>
      <c r="V27" s="18">
        <v>6.3385901063953538</v>
      </c>
      <c r="W27" s="18">
        <v>5.5925848949140136</v>
      </c>
      <c r="X27" s="18">
        <v>7.0720904978402723</v>
      </c>
      <c r="Y27" s="18">
        <v>6.9119261939427803</v>
      </c>
      <c r="Z27" s="18">
        <v>11.167853563147579</v>
      </c>
      <c r="AA27" s="18">
        <v>30.990228098485471</v>
      </c>
      <c r="AB27" s="18">
        <v>4.5835497843852231</v>
      </c>
      <c r="AC27" s="18">
        <v>9.7031192327749221</v>
      </c>
      <c r="AD27" s="18">
        <v>24.499877499612079</v>
      </c>
      <c r="AE27" s="18">
        <v>15.121521631114961</v>
      </c>
      <c r="AF27" s="18">
        <v>10.50640164474426</v>
      </c>
      <c r="AG27" s="18">
        <v>18.520092494258339</v>
      </c>
      <c r="AH27" s="18" t="s">
        <v>114</v>
      </c>
      <c r="AI27" s="18">
        <v>26.191488210155281</v>
      </c>
      <c r="AJ27" s="18" t="s">
        <v>114</v>
      </c>
      <c r="AK27" s="18">
        <v>5.824947700457157</v>
      </c>
      <c r="AL27" s="18">
        <v>4.8871423674565291</v>
      </c>
      <c r="AM27" s="18">
        <v>14.944650662952659</v>
      </c>
      <c r="AN27" s="18">
        <v>5.6017175194630084</v>
      </c>
      <c r="AO27" s="18">
        <v>6.3385901063953538</v>
      </c>
      <c r="AP27" s="18" t="s">
        <v>114</v>
      </c>
      <c r="AQ27" s="18">
        <v>17.892097252272102</v>
      </c>
      <c r="AR27" s="18">
        <v>21.91332739368012</v>
      </c>
      <c r="AS27" s="18">
        <v>6.9465772892809596</v>
      </c>
      <c r="AT27" s="18">
        <v>5.0134793653238532</v>
      </c>
      <c r="AU27" s="18">
        <v>6.5474136811734498</v>
      </c>
      <c r="AV27" s="18">
        <v>11.469757140955609</v>
      </c>
      <c r="AW27" s="18">
        <v>10.56731235382858</v>
      </c>
      <c r="AX27" s="18">
        <v>10.10761486249565</v>
      </c>
      <c r="AY27" s="8"/>
    </row>
    <row r="28" spans="1:51" ht="15.75" customHeight="1" thickTop="1">
      <c r="A28" s="13" t="s">
        <v>216</v>
      </c>
      <c r="B28" s="14"/>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row>
    <row r="29" spans="1:51">
      <c r="A29" s="16" t="s">
        <v>115</v>
      </c>
    </row>
  </sheetData>
  <mergeCells count="20">
    <mergeCell ref="AR3:AX3"/>
    <mergeCell ref="V3:AA3"/>
    <mergeCell ref="AB3:AK3"/>
    <mergeCell ref="AV2:AX2"/>
    <mergeCell ref="A2:C2"/>
    <mergeCell ref="A3:B5"/>
    <mergeCell ref="D3:G3"/>
    <mergeCell ref="H3:L3"/>
    <mergeCell ref="M3:N3"/>
    <mergeCell ref="O3:U3"/>
    <mergeCell ref="AL3:AQ3"/>
    <mergeCell ref="B21:B23"/>
    <mergeCell ref="B24:B26"/>
    <mergeCell ref="A6:A26"/>
    <mergeCell ref="A27:B27"/>
    <mergeCell ref="B6:B8"/>
    <mergeCell ref="B9:B11"/>
    <mergeCell ref="B12:B14"/>
    <mergeCell ref="B15:B17"/>
    <mergeCell ref="B18:B20"/>
  </mergeCells>
  <hyperlinks>
    <hyperlink ref="A1" location="'TOC'!A1:A1" display="Back to TOC" xr:uid="{00000000-0004-0000-18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Y29"/>
  <sheetViews>
    <sheetView workbookViewId="0">
      <pane xSplit="2" topLeftCell="C1" activePane="topRight" state="frozen"/>
      <selection pane="topRight"/>
    </sheetView>
  </sheetViews>
  <sheetFormatPr baseColWidth="10" defaultColWidth="8.83203125" defaultRowHeight="15"/>
  <cols>
    <col min="1" max="1" width="50" style="19" customWidth="1"/>
    <col min="2" max="2" width="25" style="19"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7" t="s">
        <v>217</v>
      </c>
      <c r="B2" s="31"/>
      <c r="C2" s="31"/>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6" t="s">
        <v>29</v>
      </c>
      <c r="AW2" s="31"/>
      <c r="AX2" s="31"/>
      <c r="AY2" s="8"/>
    </row>
    <row r="3" spans="1:51" ht="37" customHeight="1">
      <c r="A3" s="38"/>
      <c r="B3" s="31"/>
      <c r="C3" s="20" t="s">
        <v>30</v>
      </c>
      <c r="D3" s="35" t="s">
        <v>31</v>
      </c>
      <c r="E3" s="31"/>
      <c r="F3" s="31"/>
      <c r="G3" s="31"/>
      <c r="H3" s="35" t="s">
        <v>32</v>
      </c>
      <c r="I3" s="31"/>
      <c r="J3" s="31"/>
      <c r="K3" s="31"/>
      <c r="L3" s="31"/>
      <c r="M3" s="35" t="s">
        <v>33</v>
      </c>
      <c r="N3" s="31"/>
      <c r="O3" s="35" t="s">
        <v>34</v>
      </c>
      <c r="P3" s="31"/>
      <c r="Q3" s="31"/>
      <c r="R3" s="31"/>
      <c r="S3" s="31"/>
      <c r="T3" s="31"/>
      <c r="U3" s="31"/>
      <c r="V3" s="35" t="s">
        <v>35</v>
      </c>
      <c r="W3" s="31"/>
      <c r="X3" s="31"/>
      <c r="Y3" s="31"/>
      <c r="Z3" s="31"/>
      <c r="AA3" s="31"/>
      <c r="AB3" s="35" t="s">
        <v>36</v>
      </c>
      <c r="AC3" s="31"/>
      <c r="AD3" s="31"/>
      <c r="AE3" s="31"/>
      <c r="AF3" s="31"/>
      <c r="AG3" s="31"/>
      <c r="AH3" s="31"/>
      <c r="AI3" s="31"/>
      <c r="AJ3" s="31"/>
      <c r="AK3" s="31"/>
      <c r="AL3" s="35" t="s">
        <v>37</v>
      </c>
      <c r="AM3" s="31"/>
      <c r="AN3" s="31"/>
      <c r="AO3" s="31"/>
      <c r="AP3" s="31"/>
      <c r="AQ3" s="31"/>
      <c r="AR3" s="35" t="s">
        <v>38</v>
      </c>
      <c r="AS3" s="31"/>
      <c r="AT3" s="31"/>
      <c r="AU3" s="31"/>
      <c r="AV3" s="31"/>
      <c r="AW3" s="31"/>
      <c r="AX3" s="31"/>
      <c r="AY3" s="8"/>
    </row>
    <row r="4" spans="1:51" ht="16" customHeight="1">
      <c r="A4" s="31"/>
      <c r="B4" s="31"/>
      <c r="C4" s="21" t="s">
        <v>39</v>
      </c>
      <c r="D4" s="21" t="s">
        <v>39</v>
      </c>
      <c r="E4" s="21" t="s">
        <v>40</v>
      </c>
      <c r="F4" s="21" t="s">
        <v>41</v>
      </c>
      <c r="G4" s="21" t="s">
        <v>42</v>
      </c>
      <c r="H4" s="21" t="s">
        <v>39</v>
      </c>
      <c r="I4" s="21" t="s">
        <v>40</v>
      </c>
      <c r="J4" s="21" t="s">
        <v>41</v>
      </c>
      <c r="K4" s="21" t="s">
        <v>42</v>
      </c>
      <c r="L4" s="21" t="s">
        <v>43</v>
      </c>
      <c r="M4" s="21" t="s">
        <v>39</v>
      </c>
      <c r="N4" s="21" t="s">
        <v>40</v>
      </c>
      <c r="O4" s="21" t="s">
        <v>39</v>
      </c>
      <c r="P4" s="21" t="s">
        <v>40</v>
      </c>
      <c r="Q4" s="21" t="s">
        <v>41</v>
      </c>
      <c r="R4" s="21" t="s">
        <v>42</v>
      </c>
      <c r="S4" s="21" t="s">
        <v>43</v>
      </c>
      <c r="T4" s="21" t="s">
        <v>44</v>
      </c>
      <c r="U4" s="21" t="s">
        <v>45</v>
      </c>
      <c r="V4" s="21" t="s">
        <v>39</v>
      </c>
      <c r="W4" s="21" t="s">
        <v>40</v>
      </c>
      <c r="X4" s="21" t="s">
        <v>41</v>
      </c>
      <c r="Y4" s="21" t="s">
        <v>42</v>
      </c>
      <c r="Z4" s="21" t="s">
        <v>43</v>
      </c>
      <c r="AA4" s="21" t="s">
        <v>44</v>
      </c>
      <c r="AB4" s="21" t="s">
        <v>39</v>
      </c>
      <c r="AC4" s="21" t="s">
        <v>40</v>
      </c>
      <c r="AD4" s="21" t="s">
        <v>41</v>
      </c>
      <c r="AE4" s="21" t="s">
        <v>42</v>
      </c>
      <c r="AF4" s="21" t="s">
        <v>43</v>
      </c>
      <c r="AG4" s="21" t="s">
        <v>44</v>
      </c>
      <c r="AH4" s="21" t="s">
        <v>45</v>
      </c>
      <c r="AI4" s="21" t="s">
        <v>46</v>
      </c>
      <c r="AJ4" s="21" t="s">
        <v>47</v>
      </c>
      <c r="AK4" s="21" t="s">
        <v>48</v>
      </c>
      <c r="AL4" s="21" t="s">
        <v>39</v>
      </c>
      <c r="AM4" s="21" t="s">
        <v>40</v>
      </c>
      <c r="AN4" s="21" t="s">
        <v>41</v>
      </c>
      <c r="AO4" s="21" t="s">
        <v>42</v>
      </c>
      <c r="AP4" s="21" t="s">
        <v>43</v>
      </c>
      <c r="AQ4" s="21" t="s">
        <v>44</v>
      </c>
      <c r="AR4" s="21" t="s">
        <v>39</v>
      </c>
      <c r="AS4" s="21" t="s">
        <v>40</v>
      </c>
      <c r="AT4" s="21" t="s">
        <v>41</v>
      </c>
      <c r="AU4" s="21" t="s">
        <v>42</v>
      </c>
      <c r="AV4" s="21" t="s">
        <v>43</v>
      </c>
      <c r="AW4" s="21" t="s">
        <v>44</v>
      </c>
      <c r="AX4" s="21" t="s">
        <v>45</v>
      </c>
      <c r="AY4" s="8"/>
    </row>
    <row r="5" spans="1:51" ht="34.5" customHeight="1">
      <c r="A5" s="31"/>
      <c r="B5" s="31"/>
      <c r="C5" s="20" t="s">
        <v>49</v>
      </c>
      <c r="D5" s="20" t="s">
        <v>50</v>
      </c>
      <c r="E5" s="20" t="s">
        <v>51</v>
      </c>
      <c r="F5" s="20" t="s">
        <v>52</v>
      </c>
      <c r="G5" s="20" t="s">
        <v>53</v>
      </c>
      <c r="H5" s="20" t="s">
        <v>54</v>
      </c>
      <c r="I5" s="20" t="s">
        <v>55</v>
      </c>
      <c r="J5" s="20" t="s">
        <v>56</v>
      </c>
      <c r="K5" s="20" t="s">
        <v>57</v>
      </c>
      <c r="L5" s="20" t="s">
        <v>58</v>
      </c>
      <c r="M5" s="20" t="s">
        <v>59</v>
      </c>
      <c r="N5" s="20" t="s">
        <v>60</v>
      </c>
      <c r="O5" s="20" t="s">
        <v>61</v>
      </c>
      <c r="P5" s="20" t="s">
        <v>62</v>
      </c>
      <c r="Q5" s="20" t="s">
        <v>63</v>
      </c>
      <c r="R5" s="20" t="s">
        <v>64</v>
      </c>
      <c r="S5" s="20" t="s">
        <v>65</v>
      </c>
      <c r="T5" s="20" t="s">
        <v>66</v>
      </c>
      <c r="U5" s="20" t="s">
        <v>67</v>
      </c>
      <c r="V5" s="20" t="s">
        <v>68</v>
      </c>
      <c r="W5" s="20" t="s">
        <v>69</v>
      </c>
      <c r="X5" s="20" t="s">
        <v>70</v>
      </c>
      <c r="Y5" s="20" t="s">
        <v>71</v>
      </c>
      <c r="Z5" s="20" t="s">
        <v>72</v>
      </c>
      <c r="AA5" s="20" t="s">
        <v>73</v>
      </c>
      <c r="AB5" s="20" t="s">
        <v>74</v>
      </c>
      <c r="AC5" s="20" t="s">
        <v>75</v>
      </c>
      <c r="AD5" s="20" t="s">
        <v>76</v>
      </c>
      <c r="AE5" s="20" t="s">
        <v>77</v>
      </c>
      <c r="AF5" s="20" t="s">
        <v>78</v>
      </c>
      <c r="AG5" s="20" t="s">
        <v>79</v>
      </c>
      <c r="AH5" s="20" t="s">
        <v>80</v>
      </c>
      <c r="AI5" s="20" t="s">
        <v>81</v>
      </c>
      <c r="AJ5" s="20" t="s">
        <v>82</v>
      </c>
      <c r="AK5" s="20" t="s">
        <v>83</v>
      </c>
      <c r="AL5" s="20" t="s">
        <v>84</v>
      </c>
      <c r="AM5" s="20" t="s">
        <v>85</v>
      </c>
      <c r="AN5" s="20" t="s">
        <v>86</v>
      </c>
      <c r="AO5" s="20" t="s">
        <v>87</v>
      </c>
      <c r="AP5" s="20" t="s">
        <v>88</v>
      </c>
      <c r="AQ5" s="20" t="s">
        <v>89</v>
      </c>
      <c r="AR5" s="20" t="s">
        <v>90</v>
      </c>
      <c r="AS5" s="20" t="s">
        <v>91</v>
      </c>
      <c r="AT5" s="20" t="s">
        <v>92</v>
      </c>
      <c r="AU5" s="20" t="s">
        <v>93</v>
      </c>
      <c r="AV5" s="20" t="s">
        <v>94</v>
      </c>
      <c r="AW5" s="20" t="s">
        <v>95</v>
      </c>
      <c r="AX5" s="20" t="s">
        <v>96</v>
      </c>
      <c r="AY5" s="8"/>
    </row>
    <row r="6" spans="1:51">
      <c r="A6" s="32" t="s">
        <v>218</v>
      </c>
      <c r="B6" s="30" t="s">
        <v>121</v>
      </c>
      <c r="C6" s="9">
        <v>0.79784785675720005</v>
      </c>
      <c r="D6" s="9">
        <v>0.75476161218960003</v>
      </c>
      <c r="E6" s="9">
        <v>0.77591517608399996</v>
      </c>
      <c r="F6" s="9">
        <v>0.8208316230753</v>
      </c>
      <c r="G6" s="9">
        <v>0.83634158433509997</v>
      </c>
      <c r="H6" s="9">
        <v>0.81516084741270012</v>
      </c>
      <c r="I6" s="9">
        <v>0.76190872873649995</v>
      </c>
      <c r="J6" s="9">
        <v>0.77440918172639994</v>
      </c>
      <c r="K6" s="9">
        <v>0.81559312247269999</v>
      </c>
      <c r="L6" s="9">
        <v>0.81011144470649998</v>
      </c>
      <c r="M6" s="9">
        <v>0.8037511335284</v>
      </c>
      <c r="N6" s="9">
        <v>0.79456442076130007</v>
      </c>
      <c r="O6" s="9">
        <v>0.86724082105730005</v>
      </c>
      <c r="P6" s="9">
        <v>0.90188697830109998</v>
      </c>
      <c r="Q6" s="9">
        <v>0.85572626196190005</v>
      </c>
      <c r="R6" s="9">
        <v>0.7226431891849</v>
      </c>
      <c r="S6" s="9">
        <v>0.77474830867650002</v>
      </c>
      <c r="T6" s="9">
        <v>0.76101721743619999</v>
      </c>
      <c r="U6" s="9">
        <v>0.73248262757769989</v>
      </c>
      <c r="V6" s="9">
        <v>0.88493039618159997</v>
      </c>
      <c r="W6" s="9">
        <v>0.82241996442669996</v>
      </c>
      <c r="X6" s="9">
        <v>0.71206985069629991</v>
      </c>
      <c r="Y6" s="9">
        <v>0.73178651556209995</v>
      </c>
      <c r="Z6" s="9">
        <v>0.78128828624180002</v>
      </c>
      <c r="AA6" s="9">
        <v>0.90898399782530004</v>
      </c>
      <c r="AB6" s="9">
        <v>0.86080100296270001</v>
      </c>
      <c r="AC6" s="9">
        <v>0.78698714793629998</v>
      </c>
      <c r="AD6" s="9">
        <v>0.66542249226729988</v>
      </c>
      <c r="AE6" s="9">
        <v>0.83553532592610003</v>
      </c>
      <c r="AF6" s="9">
        <v>0.62520748262089998</v>
      </c>
      <c r="AG6" s="9">
        <v>0.83916621449969997</v>
      </c>
      <c r="AH6" s="9">
        <v>1</v>
      </c>
      <c r="AI6" s="9">
        <v>0.75757077112190008</v>
      </c>
      <c r="AJ6" s="9">
        <v>0.93300355150900005</v>
      </c>
      <c r="AK6" s="9">
        <v>0.74995902163500006</v>
      </c>
      <c r="AL6" s="9">
        <v>0.81040042003869994</v>
      </c>
      <c r="AM6" s="9">
        <v>0.70099810647799998</v>
      </c>
      <c r="AN6" s="9">
        <v>0.81097727259769992</v>
      </c>
      <c r="AO6" s="9">
        <v>0.76546865152749999</v>
      </c>
      <c r="AP6" s="9">
        <v>0.36409871318089998</v>
      </c>
      <c r="AQ6" s="9">
        <v>0.83961202841360005</v>
      </c>
      <c r="AR6" s="9">
        <v>0.6977482286858</v>
      </c>
      <c r="AS6" s="9">
        <v>0.8154711130833</v>
      </c>
      <c r="AT6" s="9">
        <v>0.8343929608259999</v>
      </c>
      <c r="AU6" s="9">
        <v>0.80208063109039995</v>
      </c>
      <c r="AV6" s="9">
        <v>0.71592992239490005</v>
      </c>
      <c r="AW6" s="9">
        <v>0.70364320207280007</v>
      </c>
      <c r="AX6" s="9">
        <v>0.79123438838789995</v>
      </c>
      <c r="AY6" s="8"/>
    </row>
    <row r="7" spans="1:51">
      <c r="A7" s="31"/>
      <c r="B7" s="31"/>
      <c r="C7" s="10">
        <v>884</v>
      </c>
      <c r="D7" s="10">
        <v>189</v>
      </c>
      <c r="E7" s="10">
        <v>242</v>
      </c>
      <c r="F7" s="10">
        <v>225</v>
      </c>
      <c r="G7" s="10">
        <v>228</v>
      </c>
      <c r="H7" s="10">
        <v>79</v>
      </c>
      <c r="I7" s="10">
        <v>137</v>
      </c>
      <c r="J7" s="10">
        <v>130</v>
      </c>
      <c r="K7" s="10">
        <v>203</v>
      </c>
      <c r="L7" s="10">
        <v>268</v>
      </c>
      <c r="M7" s="10">
        <v>328</v>
      </c>
      <c r="N7" s="10">
        <v>504</v>
      </c>
      <c r="O7" s="10">
        <v>219</v>
      </c>
      <c r="P7" s="10">
        <v>91</v>
      </c>
      <c r="Q7" s="10">
        <v>123</v>
      </c>
      <c r="R7" s="10">
        <v>122</v>
      </c>
      <c r="S7" s="10">
        <v>100</v>
      </c>
      <c r="T7" s="10">
        <v>38</v>
      </c>
      <c r="U7" s="10">
        <v>93</v>
      </c>
      <c r="V7" s="10">
        <v>208</v>
      </c>
      <c r="W7" s="10">
        <v>263</v>
      </c>
      <c r="X7" s="10">
        <v>147</v>
      </c>
      <c r="Y7" s="10">
        <v>156</v>
      </c>
      <c r="Z7" s="10">
        <v>57</v>
      </c>
      <c r="AA7" s="10">
        <v>9</v>
      </c>
      <c r="AB7" s="10">
        <v>400</v>
      </c>
      <c r="AC7" s="10">
        <v>84</v>
      </c>
      <c r="AD7" s="10">
        <v>12</v>
      </c>
      <c r="AE7" s="10">
        <v>33</v>
      </c>
      <c r="AF7" s="10">
        <v>59</v>
      </c>
      <c r="AG7" s="10">
        <v>24</v>
      </c>
      <c r="AH7" s="10">
        <v>5</v>
      </c>
      <c r="AI7" s="10">
        <v>11</v>
      </c>
      <c r="AJ7" s="10">
        <v>3</v>
      </c>
      <c r="AK7" s="10">
        <v>220</v>
      </c>
      <c r="AL7" s="10">
        <v>325</v>
      </c>
      <c r="AM7" s="10">
        <v>35</v>
      </c>
      <c r="AN7" s="10">
        <v>260</v>
      </c>
      <c r="AO7" s="10">
        <v>191</v>
      </c>
      <c r="AP7" s="10">
        <v>1</v>
      </c>
      <c r="AQ7" s="10">
        <v>25</v>
      </c>
      <c r="AR7" s="10">
        <v>11</v>
      </c>
      <c r="AS7" s="10">
        <v>170</v>
      </c>
      <c r="AT7" s="10">
        <v>325</v>
      </c>
      <c r="AU7" s="10">
        <v>180</v>
      </c>
      <c r="AV7" s="10">
        <v>54</v>
      </c>
      <c r="AW7" s="10">
        <v>68</v>
      </c>
      <c r="AX7" s="10">
        <v>76</v>
      </c>
      <c r="AY7" s="8"/>
    </row>
    <row r="8" spans="1:51">
      <c r="A8" s="31"/>
      <c r="B8" s="31"/>
      <c r="C8" s="11" t="s">
        <v>97</v>
      </c>
      <c r="D8" s="11"/>
      <c r="E8" s="11"/>
      <c r="F8" s="11"/>
      <c r="G8" s="11"/>
      <c r="H8" s="11"/>
      <c r="I8" s="11"/>
      <c r="J8" s="11"/>
      <c r="K8" s="11"/>
      <c r="L8" s="11"/>
      <c r="M8" s="11"/>
      <c r="N8" s="11"/>
      <c r="O8" s="11"/>
      <c r="P8" s="11"/>
      <c r="Q8" s="11"/>
      <c r="R8" s="11"/>
      <c r="S8" s="11"/>
      <c r="T8" s="11"/>
      <c r="U8" s="11"/>
      <c r="V8" s="12" t="s">
        <v>171</v>
      </c>
      <c r="W8" s="11"/>
      <c r="X8" s="11"/>
      <c r="Y8" s="11"/>
      <c r="Z8" s="11"/>
      <c r="AA8" s="11"/>
      <c r="AB8" s="12" t="s">
        <v>103</v>
      </c>
      <c r="AC8" s="11"/>
      <c r="AD8" s="11"/>
      <c r="AE8" s="11"/>
      <c r="AF8" s="11"/>
      <c r="AG8" s="11"/>
      <c r="AH8" s="11"/>
      <c r="AI8" s="11"/>
      <c r="AJ8" s="11"/>
      <c r="AK8" s="11"/>
      <c r="AL8" s="11"/>
      <c r="AM8" s="11"/>
      <c r="AN8" s="11"/>
      <c r="AO8" s="11"/>
      <c r="AP8" s="11"/>
      <c r="AQ8" s="11"/>
      <c r="AR8" s="11"/>
      <c r="AS8" s="11"/>
      <c r="AT8" s="11"/>
      <c r="AU8" s="11"/>
      <c r="AV8" s="11"/>
      <c r="AW8" s="11"/>
      <c r="AX8" s="11"/>
      <c r="AY8" s="8"/>
    </row>
    <row r="9" spans="1:51">
      <c r="A9" s="31"/>
      <c r="B9" s="30" t="s">
        <v>181</v>
      </c>
      <c r="C9" s="9">
        <v>0.28111869331650002</v>
      </c>
      <c r="D9" s="9">
        <v>0.33925624418570011</v>
      </c>
      <c r="E9" s="9">
        <v>0.29763183735650001</v>
      </c>
      <c r="F9" s="9">
        <v>0.2702569920897</v>
      </c>
      <c r="G9" s="9">
        <v>0.2229389040094</v>
      </c>
      <c r="H9" s="9">
        <v>0.26703124685649998</v>
      </c>
      <c r="I9" s="9">
        <v>0.34437801992740003</v>
      </c>
      <c r="J9" s="9">
        <v>0.33286082972530001</v>
      </c>
      <c r="K9" s="9">
        <v>0.2815263953853</v>
      </c>
      <c r="L9" s="9">
        <v>0.2202034425926</v>
      </c>
      <c r="M9" s="9">
        <v>0.29692997452120001</v>
      </c>
      <c r="N9" s="9">
        <v>0.27046092375559999</v>
      </c>
      <c r="O9" s="9">
        <v>0.37699093403079997</v>
      </c>
      <c r="P9" s="9">
        <v>0.44881399920499998</v>
      </c>
      <c r="Q9" s="9">
        <v>0.30740369152390001</v>
      </c>
      <c r="R9" s="9">
        <v>0.1879676862577</v>
      </c>
      <c r="S9" s="9">
        <v>0.2404110125602</v>
      </c>
      <c r="T9" s="9">
        <v>0.1514559967654</v>
      </c>
      <c r="U9" s="9">
        <v>0.23386752955580001</v>
      </c>
      <c r="V9" s="9">
        <v>0.30597069715769998</v>
      </c>
      <c r="W9" s="9">
        <v>0.36577531029139998</v>
      </c>
      <c r="X9" s="9">
        <v>0.22457841015310001</v>
      </c>
      <c r="Y9" s="9">
        <v>0.19162565357219999</v>
      </c>
      <c r="Z9" s="9">
        <v>0.24223983712329999</v>
      </c>
      <c r="AA9" s="9">
        <v>0.37311657861629999</v>
      </c>
      <c r="AB9" s="9">
        <v>0.3235195339918</v>
      </c>
      <c r="AC9" s="9">
        <v>0.2747818408787</v>
      </c>
      <c r="AD9" s="9">
        <v>0.1035354804448</v>
      </c>
      <c r="AE9" s="9">
        <v>0.2230141481008</v>
      </c>
      <c r="AF9" s="9">
        <v>0.2743767892556</v>
      </c>
      <c r="AG9" s="9">
        <v>0.17905818608740001</v>
      </c>
      <c r="AH9" s="9">
        <v>0.87097037548550005</v>
      </c>
      <c r="AI9" s="9">
        <v>0.24938216660929999</v>
      </c>
      <c r="AJ9" s="9">
        <v>0</v>
      </c>
      <c r="AK9" s="9">
        <v>0.23638944008650001</v>
      </c>
      <c r="AL9" s="9">
        <v>0.27989329743800001</v>
      </c>
      <c r="AM9" s="9">
        <v>0.31828016976880003</v>
      </c>
      <c r="AN9" s="9">
        <v>0.26750747102439998</v>
      </c>
      <c r="AO9" s="9">
        <v>0.3059707465564</v>
      </c>
      <c r="AP9" s="9">
        <v>0.36409871318089998</v>
      </c>
      <c r="AQ9" s="9">
        <v>0.19611734270389999</v>
      </c>
      <c r="AR9" s="9">
        <v>0.23886764648020001</v>
      </c>
      <c r="AS9" s="9">
        <v>0.39431523563159998</v>
      </c>
      <c r="AT9" s="9">
        <v>0.2350615989622</v>
      </c>
      <c r="AU9" s="9">
        <v>0.26246172331709999</v>
      </c>
      <c r="AV9" s="9">
        <v>0.318894746964</v>
      </c>
      <c r="AW9" s="9">
        <v>0.15558613251110001</v>
      </c>
      <c r="AX9" s="9">
        <v>0.37532843580879999</v>
      </c>
      <c r="AY9" s="8"/>
    </row>
    <row r="10" spans="1:51">
      <c r="A10" s="31"/>
      <c r="B10" s="31"/>
      <c r="C10" s="10">
        <v>316</v>
      </c>
      <c r="D10" s="10">
        <v>74</v>
      </c>
      <c r="E10" s="10">
        <v>96</v>
      </c>
      <c r="F10" s="10">
        <v>76</v>
      </c>
      <c r="G10" s="10">
        <v>70</v>
      </c>
      <c r="H10" s="10">
        <v>27</v>
      </c>
      <c r="I10" s="10">
        <v>59</v>
      </c>
      <c r="J10" s="10">
        <v>58</v>
      </c>
      <c r="K10" s="10">
        <v>71</v>
      </c>
      <c r="L10" s="10">
        <v>81</v>
      </c>
      <c r="M10" s="10">
        <v>123</v>
      </c>
      <c r="N10" s="10">
        <v>177</v>
      </c>
      <c r="O10" s="10">
        <v>101</v>
      </c>
      <c r="P10" s="10">
        <v>48</v>
      </c>
      <c r="Q10" s="10">
        <v>44</v>
      </c>
      <c r="R10" s="10">
        <v>38</v>
      </c>
      <c r="S10" s="10">
        <v>23</v>
      </c>
      <c r="T10" s="10">
        <v>9</v>
      </c>
      <c r="U10" s="10">
        <v>21</v>
      </c>
      <c r="V10" s="10">
        <v>82</v>
      </c>
      <c r="W10" s="10">
        <v>121</v>
      </c>
      <c r="X10" s="10">
        <v>42</v>
      </c>
      <c r="Y10" s="10">
        <v>42</v>
      </c>
      <c r="Z10" s="10">
        <v>12</v>
      </c>
      <c r="AA10" s="10">
        <v>4</v>
      </c>
      <c r="AB10" s="10">
        <v>167</v>
      </c>
      <c r="AC10" s="10">
        <v>27</v>
      </c>
      <c r="AD10" s="10">
        <v>3</v>
      </c>
      <c r="AE10" s="10">
        <v>11</v>
      </c>
      <c r="AF10" s="10">
        <v>22</v>
      </c>
      <c r="AG10" s="10">
        <v>6</v>
      </c>
      <c r="AH10" s="10">
        <v>3</v>
      </c>
      <c r="AI10" s="10">
        <v>4</v>
      </c>
      <c r="AJ10" s="10">
        <v>0</v>
      </c>
      <c r="AK10" s="10">
        <v>60</v>
      </c>
      <c r="AL10" s="10">
        <v>116</v>
      </c>
      <c r="AM10" s="10">
        <v>15</v>
      </c>
      <c r="AN10" s="10">
        <v>92</v>
      </c>
      <c r="AO10" s="10">
        <v>68</v>
      </c>
      <c r="AP10" s="10">
        <v>1</v>
      </c>
      <c r="AQ10" s="10">
        <v>9</v>
      </c>
      <c r="AR10" s="10">
        <v>3</v>
      </c>
      <c r="AS10" s="10">
        <v>78</v>
      </c>
      <c r="AT10" s="10">
        <v>100</v>
      </c>
      <c r="AU10" s="10">
        <v>65</v>
      </c>
      <c r="AV10" s="10">
        <v>22</v>
      </c>
      <c r="AW10" s="10">
        <v>16</v>
      </c>
      <c r="AX10" s="10">
        <v>32</v>
      </c>
      <c r="AY10" s="8"/>
    </row>
    <row r="11" spans="1:51">
      <c r="A11" s="31"/>
      <c r="B11" s="31"/>
      <c r="C11" s="11" t="s">
        <v>97</v>
      </c>
      <c r="D11" s="11"/>
      <c r="E11" s="11"/>
      <c r="F11" s="11"/>
      <c r="G11" s="11"/>
      <c r="H11" s="11"/>
      <c r="I11" s="11"/>
      <c r="J11" s="11"/>
      <c r="K11" s="11"/>
      <c r="L11" s="11"/>
      <c r="M11" s="11"/>
      <c r="N11" s="11"/>
      <c r="O11" s="12" t="s">
        <v>131</v>
      </c>
      <c r="P11" s="12" t="s">
        <v>219</v>
      </c>
      <c r="Q11" s="11"/>
      <c r="R11" s="11"/>
      <c r="S11" s="11"/>
      <c r="T11" s="11"/>
      <c r="U11" s="11"/>
      <c r="V11" s="11"/>
      <c r="W11" s="12" t="s">
        <v>131</v>
      </c>
      <c r="X11" s="11"/>
      <c r="Y11" s="11"/>
      <c r="Z11" s="11"/>
      <c r="AA11" s="11"/>
      <c r="AB11" s="11"/>
      <c r="AC11" s="11"/>
      <c r="AD11" s="11"/>
      <c r="AE11" s="11"/>
      <c r="AF11" s="11"/>
      <c r="AG11" s="11"/>
      <c r="AH11" s="12" t="s">
        <v>220</v>
      </c>
      <c r="AI11" s="11"/>
      <c r="AJ11" s="11"/>
      <c r="AK11" s="11"/>
      <c r="AL11" s="11"/>
      <c r="AM11" s="11"/>
      <c r="AN11" s="11"/>
      <c r="AO11" s="11"/>
      <c r="AP11" s="11"/>
      <c r="AQ11" s="11"/>
      <c r="AR11" s="11"/>
      <c r="AS11" s="12" t="s">
        <v>150</v>
      </c>
      <c r="AT11" s="11"/>
      <c r="AU11" s="11"/>
      <c r="AV11" s="11"/>
      <c r="AW11" s="11"/>
      <c r="AX11" s="11"/>
      <c r="AY11" s="8"/>
    </row>
    <row r="12" spans="1:51">
      <c r="A12" s="31"/>
      <c r="B12" s="30" t="s">
        <v>185</v>
      </c>
      <c r="C12" s="9">
        <v>0.51672916344070008</v>
      </c>
      <c r="D12" s="9">
        <v>0.41550536800389998</v>
      </c>
      <c r="E12" s="9">
        <v>0.47828333872750001</v>
      </c>
      <c r="F12" s="9">
        <v>0.5505746309856</v>
      </c>
      <c r="G12" s="9">
        <v>0.61340268032559997</v>
      </c>
      <c r="H12" s="9">
        <v>0.54812960055609994</v>
      </c>
      <c r="I12" s="9">
        <v>0.41753070880900001</v>
      </c>
      <c r="J12" s="9">
        <v>0.44154835200109999</v>
      </c>
      <c r="K12" s="9">
        <v>0.53406672708750003</v>
      </c>
      <c r="L12" s="9">
        <v>0.58990800211390004</v>
      </c>
      <c r="M12" s="9">
        <v>0.50682115900720004</v>
      </c>
      <c r="N12" s="9">
        <v>0.52410349700570003</v>
      </c>
      <c r="O12" s="9">
        <v>0.49024988702650002</v>
      </c>
      <c r="P12" s="9">
        <v>0.4530729790961</v>
      </c>
      <c r="Q12" s="9">
        <v>0.54832257043800003</v>
      </c>
      <c r="R12" s="9">
        <v>0.53467550292720001</v>
      </c>
      <c r="S12" s="9">
        <v>0.53433729611629999</v>
      </c>
      <c r="T12" s="9">
        <v>0.60956122067079999</v>
      </c>
      <c r="U12" s="9">
        <v>0.49861509802190002</v>
      </c>
      <c r="V12" s="9">
        <v>0.57895969902389999</v>
      </c>
      <c r="W12" s="9">
        <v>0.45664465413529998</v>
      </c>
      <c r="X12" s="9">
        <v>0.48749144054319998</v>
      </c>
      <c r="Y12" s="9">
        <v>0.54016086198989999</v>
      </c>
      <c r="Z12" s="9">
        <v>0.5390484491184</v>
      </c>
      <c r="AA12" s="9">
        <v>0.53586741920909997</v>
      </c>
      <c r="AB12" s="9">
        <v>0.53728146897090001</v>
      </c>
      <c r="AC12" s="9">
        <v>0.51220530705760003</v>
      </c>
      <c r="AD12" s="9">
        <v>0.5618870118225</v>
      </c>
      <c r="AE12" s="9">
        <v>0.61252117782530002</v>
      </c>
      <c r="AF12" s="9">
        <v>0.35083069336529998</v>
      </c>
      <c r="AG12" s="9">
        <v>0.66010802841229999</v>
      </c>
      <c r="AH12" s="9">
        <v>0.12902962451450001</v>
      </c>
      <c r="AI12" s="9">
        <v>0.50818860451260006</v>
      </c>
      <c r="AJ12" s="9">
        <v>0.93300355150900005</v>
      </c>
      <c r="AK12" s="9">
        <v>0.51356958154849996</v>
      </c>
      <c r="AL12" s="9">
        <v>0.53050712260069999</v>
      </c>
      <c r="AM12" s="9">
        <v>0.38271793670909998</v>
      </c>
      <c r="AN12" s="9">
        <v>0.54346980157330005</v>
      </c>
      <c r="AO12" s="9">
        <v>0.45949790497109999</v>
      </c>
      <c r="AP12" s="9">
        <v>0</v>
      </c>
      <c r="AQ12" s="9">
        <v>0.64349468570970003</v>
      </c>
      <c r="AR12" s="9">
        <v>0.45888058220560002</v>
      </c>
      <c r="AS12" s="9">
        <v>0.42115587745170002</v>
      </c>
      <c r="AT12" s="9">
        <v>0.59933136186379998</v>
      </c>
      <c r="AU12" s="9">
        <v>0.53961890777330002</v>
      </c>
      <c r="AV12" s="9">
        <v>0.39703517543080002</v>
      </c>
      <c r="AW12" s="9">
        <v>0.54805706956169997</v>
      </c>
      <c r="AX12" s="9">
        <v>0.41590595257910001</v>
      </c>
      <c r="AY12" s="8"/>
    </row>
    <row r="13" spans="1:51">
      <c r="A13" s="31"/>
      <c r="B13" s="31"/>
      <c r="C13" s="10">
        <v>568</v>
      </c>
      <c r="D13" s="10">
        <v>115</v>
      </c>
      <c r="E13" s="10">
        <v>146</v>
      </c>
      <c r="F13" s="10">
        <v>149</v>
      </c>
      <c r="G13" s="10">
        <v>158</v>
      </c>
      <c r="H13" s="10">
        <v>52</v>
      </c>
      <c r="I13" s="10">
        <v>78</v>
      </c>
      <c r="J13" s="10">
        <v>72</v>
      </c>
      <c r="K13" s="10">
        <v>132</v>
      </c>
      <c r="L13" s="10">
        <v>187</v>
      </c>
      <c r="M13" s="10">
        <v>205</v>
      </c>
      <c r="N13" s="10">
        <v>327</v>
      </c>
      <c r="O13" s="10">
        <v>118</v>
      </c>
      <c r="P13" s="10">
        <v>43</v>
      </c>
      <c r="Q13" s="10">
        <v>79</v>
      </c>
      <c r="R13" s="10">
        <v>84</v>
      </c>
      <c r="S13" s="10">
        <v>77</v>
      </c>
      <c r="T13" s="10">
        <v>29</v>
      </c>
      <c r="U13" s="10">
        <v>72</v>
      </c>
      <c r="V13" s="10">
        <v>126</v>
      </c>
      <c r="W13" s="10">
        <v>142</v>
      </c>
      <c r="X13" s="10">
        <v>105</v>
      </c>
      <c r="Y13" s="10">
        <v>114</v>
      </c>
      <c r="Z13" s="10">
        <v>45</v>
      </c>
      <c r="AA13" s="10">
        <v>5</v>
      </c>
      <c r="AB13" s="10">
        <v>233</v>
      </c>
      <c r="AC13" s="10">
        <v>57</v>
      </c>
      <c r="AD13" s="10">
        <v>9</v>
      </c>
      <c r="AE13" s="10">
        <v>22</v>
      </c>
      <c r="AF13" s="10">
        <v>37</v>
      </c>
      <c r="AG13" s="10">
        <v>18</v>
      </c>
      <c r="AH13" s="10">
        <v>2</v>
      </c>
      <c r="AI13" s="10">
        <v>7</v>
      </c>
      <c r="AJ13" s="10">
        <v>3</v>
      </c>
      <c r="AK13" s="10">
        <v>160</v>
      </c>
      <c r="AL13" s="10">
        <v>209</v>
      </c>
      <c r="AM13" s="10">
        <v>20</v>
      </c>
      <c r="AN13" s="10">
        <v>168</v>
      </c>
      <c r="AO13" s="10">
        <v>123</v>
      </c>
      <c r="AP13" s="10">
        <v>0</v>
      </c>
      <c r="AQ13" s="10">
        <v>16</v>
      </c>
      <c r="AR13" s="10">
        <v>8</v>
      </c>
      <c r="AS13" s="10">
        <v>92</v>
      </c>
      <c r="AT13" s="10">
        <v>225</v>
      </c>
      <c r="AU13" s="10">
        <v>115</v>
      </c>
      <c r="AV13" s="10">
        <v>32</v>
      </c>
      <c r="AW13" s="10">
        <v>52</v>
      </c>
      <c r="AX13" s="10">
        <v>44</v>
      </c>
      <c r="AY13" s="8"/>
    </row>
    <row r="14" spans="1:51">
      <c r="A14" s="31"/>
      <c r="B14" s="31"/>
      <c r="C14" s="11" t="s">
        <v>97</v>
      </c>
      <c r="D14" s="11"/>
      <c r="E14" s="11"/>
      <c r="F14" s="11"/>
      <c r="G14" s="12" t="s">
        <v>99</v>
      </c>
      <c r="H14" s="11"/>
      <c r="I14" s="11"/>
      <c r="J14" s="11"/>
      <c r="K14" s="11"/>
      <c r="L14" s="12" t="s">
        <v>106</v>
      </c>
      <c r="M14" s="11"/>
      <c r="N14" s="11"/>
      <c r="O14" s="11"/>
      <c r="P14" s="11"/>
      <c r="Q14" s="11"/>
      <c r="R14" s="11"/>
      <c r="S14" s="11"/>
      <c r="T14" s="11"/>
      <c r="U14" s="11"/>
      <c r="V14" s="11"/>
      <c r="W14" s="11"/>
      <c r="X14" s="11"/>
      <c r="Y14" s="11"/>
      <c r="Z14" s="11"/>
      <c r="AA14" s="11"/>
      <c r="AB14" s="11"/>
      <c r="AC14" s="11"/>
      <c r="AD14" s="11"/>
      <c r="AE14" s="11"/>
      <c r="AF14" s="11"/>
      <c r="AG14" s="11"/>
      <c r="AH14" s="11"/>
      <c r="AI14" s="11"/>
      <c r="AJ14" s="12" t="s">
        <v>103</v>
      </c>
      <c r="AK14" s="11"/>
      <c r="AL14" s="11"/>
      <c r="AM14" s="11"/>
      <c r="AN14" s="11"/>
      <c r="AO14" s="11"/>
      <c r="AP14" s="11"/>
      <c r="AQ14" s="11"/>
      <c r="AR14" s="11"/>
      <c r="AS14" s="11"/>
      <c r="AT14" s="12" t="s">
        <v>106</v>
      </c>
      <c r="AU14" s="11"/>
      <c r="AV14" s="11"/>
      <c r="AW14" s="11"/>
      <c r="AX14" s="11"/>
      <c r="AY14" s="8"/>
    </row>
    <row r="15" spans="1:51">
      <c r="A15" s="31"/>
      <c r="B15" s="30" t="s">
        <v>186</v>
      </c>
      <c r="C15" s="9">
        <v>0.17685003809960001</v>
      </c>
      <c r="D15" s="9">
        <v>0.22540043137820001</v>
      </c>
      <c r="E15" s="9">
        <v>0.16683781222739999</v>
      </c>
      <c r="F15" s="9">
        <v>0.16540188428640001</v>
      </c>
      <c r="G15" s="9">
        <v>0.15622855835079999</v>
      </c>
      <c r="H15" s="9">
        <v>0.15227714458329999</v>
      </c>
      <c r="I15" s="9">
        <v>0.21811243162009999</v>
      </c>
      <c r="J15" s="9">
        <v>0.1876867445582</v>
      </c>
      <c r="K15" s="9">
        <v>0.1664046682292</v>
      </c>
      <c r="L15" s="9">
        <v>0.1716953361604</v>
      </c>
      <c r="M15" s="9">
        <v>0.17993820345120001</v>
      </c>
      <c r="N15" s="9">
        <v>0.17353445825979999</v>
      </c>
      <c r="O15" s="9">
        <v>0.1241242196075</v>
      </c>
      <c r="P15" s="9">
        <v>7.507230325625E-2</v>
      </c>
      <c r="Q15" s="9">
        <v>0.1411614061825</v>
      </c>
      <c r="R15" s="9">
        <v>0.21719810164280001</v>
      </c>
      <c r="S15" s="9">
        <v>0.19325852119219999</v>
      </c>
      <c r="T15" s="9">
        <v>0.23898278256380001</v>
      </c>
      <c r="U15" s="9">
        <v>0.2505823157657</v>
      </c>
      <c r="V15" s="9">
        <v>0.10102739167660001</v>
      </c>
      <c r="W15" s="9">
        <v>0.15602617481469999</v>
      </c>
      <c r="X15" s="9">
        <v>0.2439515550718</v>
      </c>
      <c r="Y15" s="9">
        <v>0.26102762598649998</v>
      </c>
      <c r="Z15" s="9">
        <v>0.13899423198989999</v>
      </c>
      <c r="AA15" s="9">
        <v>9.1016002174660007E-2</v>
      </c>
      <c r="AB15" s="9">
        <v>0.1315090500486</v>
      </c>
      <c r="AC15" s="9">
        <v>0.17065329591299999</v>
      </c>
      <c r="AD15" s="9">
        <v>0.2366227046894</v>
      </c>
      <c r="AE15" s="9">
        <v>0.1243418996373</v>
      </c>
      <c r="AF15" s="9">
        <v>0.33624993226790001</v>
      </c>
      <c r="AG15" s="9">
        <v>7.568757594495E-2</v>
      </c>
      <c r="AH15" s="9">
        <v>0</v>
      </c>
      <c r="AI15" s="9">
        <v>0.18460406124600001</v>
      </c>
      <c r="AJ15" s="9">
        <v>0</v>
      </c>
      <c r="AK15" s="9">
        <v>0.2188799050279</v>
      </c>
      <c r="AL15" s="9">
        <v>0.16688879519620001</v>
      </c>
      <c r="AM15" s="9">
        <v>0.28883420482560002</v>
      </c>
      <c r="AN15" s="9">
        <v>0.16245008092749999</v>
      </c>
      <c r="AO15" s="9">
        <v>0.20271742953470001</v>
      </c>
      <c r="AP15" s="9">
        <v>0.63590128681910008</v>
      </c>
      <c r="AQ15" s="9">
        <v>0.1603879715864</v>
      </c>
      <c r="AR15" s="9">
        <v>0.3022517713142</v>
      </c>
      <c r="AS15" s="9">
        <v>0.14917381502429999</v>
      </c>
      <c r="AT15" s="9">
        <v>0.14916275947730001</v>
      </c>
      <c r="AU15" s="9">
        <v>0.18836442274599999</v>
      </c>
      <c r="AV15" s="9">
        <v>0.21769770429169999</v>
      </c>
      <c r="AW15" s="9">
        <v>0.27556155896020001</v>
      </c>
      <c r="AX15" s="9">
        <v>0.15640765119069999</v>
      </c>
      <c r="AY15" s="8"/>
    </row>
    <row r="16" spans="1:51">
      <c r="A16" s="31"/>
      <c r="B16" s="31"/>
      <c r="C16" s="10">
        <v>168</v>
      </c>
      <c r="D16" s="10">
        <v>43</v>
      </c>
      <c r="E16" s="10">
        <v>41</v>
      </c>
      <c r="F16" s="10">
        <v>41</v>
      </c>
      <c r="G16" s="10">
        <v>43</v>
      </c>
      <c r="H16" s="10">
        <v>14</v>
      </c>
      <c r="I16" s="10">
        <v>34</v>
      </c>
      <c r="J16" s="10">
        <v>25</v>
      </c>
      <c r="K16" s="10">
        <v>38</v>
      </c>
      <c r="L16" s="10">
        <v>45</v>
      </c>
      <c r="M16" s="10">
        <v>61</v>
      </c>
      <c r="N16" s="10">
        <v>95</v>
      </c>
      <c r="O16" s="10">
        <v>30</v>
      </c>
      <c r="P16" s="10">
        <v>6</v>
      </c>
      <c r="Q16" s="10">
        <v>22</v>
      </c>
      <c r="R16" s="10">
        <v>28</v>
      </c>
      <c r="S16" s="10">
        <v>25</v>
      </c>
      <c r="T16" s="10">
        <v>9</v>
      </c>
      <c r="U16" s="10">
        <v>31</v>
      </c>
      <c r="V16" s="10">
        <v>26</v>
      </c>
      <c r="W16" s="10">
        <v>38</v>
      </c>
      <c r="X16" s="10">
        <v>38</v>
      </c>
      <c r="Y16" s="10">
        <v>43</v>
      </c>
      <c r="Z16" s="10">
        <v>15</v>
      </c>
      <c r="AA16" s="10">
        <v>1</v>
      </c>
      <c r="AB16" s="10">
        <v>52</v>
      </c>
      <c r="AC16" s="10">
        <v>16</v>
      </c>
      <c r="AD16" s="10">
        <v>2</v>
      </c>
      <c r="AE16" s="10">
        <v>7</v>
      </c>
      <c r="AF16" s="10">
        <v>26</v>
      </c>
      <c r="AG16" s="10">
        <v>3</v>
      </c>
      <c r="AH16" s="10">
        <v>0</v>
      </c>
      <c r="AI16" s="10">
        <v>2</v>
      </c>
      <c r="AJ16" s="10">
        <v>0</v>
      </c>
      <c r="AK16" s="10">
        <v>54</v>
      </c>
      <c r="AL16" s="10">
        <v>66</v>
      </c>
      <c r="AM16" s="10">
        <v>7</v>
      </c>
      <c r="AN16" s="10">
        <v>38</v>
      </c>
      <c r="AO16" s="10">
        <v>43</v>
      </c>
      <c r="AP16" s="10">
        <v>1</v>
      </c>
      <c r="AQ16" s="10">
        <v>6</v>
      </c>
      <c r="AR16" s="10">
        <v>9</v>
      </c>
      <c r="AS16" s="10">
        <v>24</v>
      </c>
      <c r="AT16" s="10">
        <v>50</v>
      </c>
      <c r="AU16" s="10">
        <v>40</v>
      </c>
      <c r="AV16" s="10">
        <v>15</v>
      </c>
      <c r="AW16" s="10">
        <v>15</v>
      </c>
      <c r="AX16" s="10">
        <v>15</v>
      </c>
      <c r="AY16" s="8"/>
    </row>
    <row r="17" spans="1:51">
      <c r="A17" s="31"/>
      <c r="B17" s="31"/>
      <c r="C17" s="11" t="s">
        <v>97</v>
      </c>
      <c r="D17" s="11"/>
      <c r="E17" s="11"/>
      <c r="F17" s="11"/>
      <c r="G17" s="11"/>
      <c r="H17" s="11"/>
      <c r="I17" s="11"/>
      <c r="J17" s="11"/>
      <c r="K17" s="11"/>
      <c r="L17" s="11"/>
      <c r="M17" s="11"/>
      <c r="N17" s="11"/>
      <c r="O17" s="11"/>
      <c r="P17" s="11"/>
      <c r="Q17" s="11"/>
      <c r="R17" s="11"/>
      <c r="S17" s="11"/>
      <c r="T17" s="11"/>
      <c r="U17" s="11"/>
      <c r="V17" s="11"/>
      <c r="W17" s="11"/>
      <c r="X17" s="12" t="s">
        <v>99</v>
      </c>
      <c r="Y17" s="12" t="s">
        <v>99</v>
      </c>
      <c r="Z17" s="11"/>
      <c r="AA17" s="11"/>
      <c r="AB17" s="11"/>
      <c r="AC17" s="11"/>
      <c r="AD17" s="11"/>
      <c r="AE17" s="11"/>
      <c r="AF17" s="12" t="s">
        <v>99</v>
      </c>
      <c r="AG17" s="11"/>
      <c r="AH17" s="11"/>
      <c r="AI17" s="11"/>
      <c r="AJ17" s="11"/>
      <c r="AK17" s="11"/>
      <c r="AL17" s="11"/>
      <c r="AM17" s="11"/>
      <c r="AN17" s="11"/>
      <c r="AO17" s="11"/>
      <c r="AP17" s="11"/>
      <c r="AQ17" s="11"/>
      <c r="AR17" s="11"/>
      <c r="AS17" s="11"/>
      <c r="AT17" s="11"/>
      <c r="AU17" s="11"/>
      <c r="AV17" s="11"/>
      <c r="AW17" s="11"/>
      <c r="AX17" s="11"/>
      <c r="AY17" s="8"/>
    </row>
    <row r="18" spans="1:51">
      <c r="A18" s="31"/>
      <c r="B18" s="30" t="s">
        <v>188</v>
      </c>
      <c r="C18" s="9">
        <v>2.5302105143229999E-2</v>
      </c>
      <c r="D18" s="9">
        <v>1.9837956432210001E-2</v>
      </c>
      <c r="E18" s="9">
        <v>5.724701168857E-2</v>
      </c>
      <c r="F18" s="9">
        <v>1.376649263836E-2</v>
      </c>
      <c r="G18" s="9">
        <v>7.4298573141159986E-3</v>
      </c>
      <c r="H18" s="9">
        <v>3.256200800405E-2</v>
      </c>
      <c r="I18" s="9">
        <v>1.9978839643459999E-2</v>
      </c>
      <c r="J18" s="9">
        <v>3.7904073715320001E-2</v>
      </c>
      <c r="K18" s="9">
        <v>1.8002209298059998E-2</v>
      </c>
      <c r="L18" s="9">
        <v>1.81932191331E-2</v>
      </c>
      <c r="M18" s="9">
        <v>1.6310663020379999E-2</v>
      </c>
      <c r="N18" s="9">
        <v>3.190112097897E-2</v>
      </c>
      <c r="O18" s="9">
        <v>8.6349593352110007E-3</v>
      </c>
      <c r="P18" s="9">
        <v>2.304071844263E-2</v>
      </c>
      <c r="Q18" s="9">
        <v>3.1123318555500001E-3</v>
      </c>
      <c r="R18" s="9">
        <v>6.0158709172299998E-2</v>
      </c>
      <c r="S18" s="9">
        <v>3.1993170131309999E-2</v>
      </c>
      <c r="T18" s="9">
        <v>0</v>
      </c>
      <c r="U18" s="9">
        <v>1.6935056656609999E-2</v>
      </c>
      <c r="V18" s="9">
        <v>1.404221214182E-2</v>
      </c>
      <c r="W18" s="9">
        <v>2.1553860758590001E-2</v>
      </c>
      <c r="X18" s="9">
        <v>4.3978594231900002E-2</v>
      </c>
      <c r="Y18" s="9">
        <v>7.1858584514850003E-3</v>
      </c>
      <c r="Z18" s="9">
        <v>7.9717481768369999E-2</v>
      </c>
      <c r="AA18" s="9">
        <v>0</v>
      </c>
      <c r="AB18" s="9">
        <v>7.6899469887180003E-3</v>
      </c>
      <c r="AC18" s="9">
        <v>4.2359556150680003E-2</v>
      </c>
      <c r="AD18" s="9">
        <v>9.7954803043240002E-2</v>
      </c>
      <c r="AE18" s="9">
        <v>4.0122774436600013E-2</v>
      </c>
      <c r="AF18" s="9">
        <v>3.854258511118E-2</v>
      </c>
      <c r="AG18" s="9">
        <v>8.5146209555329991E-2</v>
      </c>
      <c r="AH18" s="9">
        <v>0</v>
      </c>
      <c r="AI18" s="9">
        <v>5.7825167632009997E-2</v>
      </c>
      <c r="AJ18" s="9">
        <v>6.6996448491020003E-2</v>
      </c>
      <c r="AK18" s="9">
        <v>3.1161073337089999E-2</v>
      </c>
      <c r="AL18" s="9">
        <v>2.271078476509E-2</v>
      </c>
      <c r="AM18" s="9">
        <v>1.016768869641E-2</v>
      </c>
      <c r="AN18" s="9">
        <v>2.6572646474869999E-2</v>
      </c>
      <c r="AO18" s="9">
        <v>3.1813918937829998E-2</v>
      </c>
      <c r="AP18" s="9">
        <v>0</v>
      </c>
      <c r="AQ18" s="9">
        <v>0</v>
      </c>
      <c r="AR18" s="9">
        <v>0</v>
      </c>
      <c r="AS18" s="9">
        <v>3.5355071892350001E-2</v>
      </c>
      <c r="AT18" s="9">
        <v>1.6444279696699999E-2</v>
      </c>
      <c r="AU18" s="9">
        <v>9.5549461636569993E-3</v>
      </c>
      <c r="AV18" s="9">
        <v>6.6372373313480004E-2</v>
      </c>
      <c r="AW18" s="9">
        <v>2.0795238966940001E-2</v>
      </c>
      <c r="AX18" s="9">
        <v>5.2357960421429997E-2</v>
      </c>
      <c r="AY18" s="8"/>
    </row>
    <row r="19" spans="1:51">
      <c r="A19" s="31"/>
      <c r="B19" s="31"/>
      <c r="C19" s="10">
        <v>28</v>
      </c>
      <c r="D19" s="10">
        <v>7</v>
      </c>
      <c r="E19" s="10">
        <v>11</v>
      </c>
      <c r="F19" s="10">
        <v>7</v>
      </c>
      <c r="G19" s="10">
        <v>3</v>
      </c>
      <c r="H19" s="10">
        <v>3</v>
      </c>
      <c r="I19" s="10">
        <v>5</v>
      </c>
      <c r="J19" s="10">
        <v>5</v>
      </c>
      <c r="K19" s="10">
        <v>6</v>
      </c>
      <c r="L19" s="10">
        <v>6</v>
      </c>
      <c r="M19" s="10">
        <v>9</v>
      </c>
      <c r="N19" s="10">
        <v>16</v>
      </c>
      <c r="O19" s="10">
        <v>3</v>
      </c>
      <c r="P19" s="10">
        <v>4</v>
      </c>
      <c r="Q19" s="10">
        <v>1</v>
      </c>
      <c r="R19" s="10">
        <v>8</v>
      </c>
      <c r="S19" s="10">
        <v>3</v>
      </c>
      <c r="T19" s="10">
        <v>0</v>
      </c>
      <c r="U19" s="10">
        <v>4</v>
      </c>
      <c r="V19" s="10">
        <v>6</v>
      </c>
      <c r="W19" s="10">
        <v>6</v>
      </c>
      <c r="X19" s="10">
        <v>8</v>
      </c>
      <c r="Y19" s="10">
        <v>2</v>
      </c>
      <c r="Z19" s="10">
        <v>5</v>
      </c>
      <c r="AA19" s="10">
        <v>0</v>
      </c>
      <c r="AB19" s="10">
        <v>6</v>
      </c>
      <c r="AC19" s="10">
        <v>3</v>
      </c>
      <c r="AD19" s="10">
        <v>2</v>
      </c>
      <c r="AE19" s="10">
        <v>2</v>
      </c>
      <c r="AF19" s="10">
        <v>3</v>
      </c>
      <c r="AG19" s="10">
        <v>1</v>
      </c>
      <c r="AH19" s="10">
        <v>0</v>
      </c>
      <c r="AI19" s="10">
        <v>1</v>
      </c>
      <c r="AJ19" s="10">
        <v>1</v>
      </c>
      <c r="AK19" s="10">
        <v>9</v>
      </c>
      <c r="AL19" s="10">
        <v>11</v>
      </c>
      <c r="AM19" s="10">
        <v>1</v>
      </c>
      <c r="AN19" s="10">
        <v>7</v>
      </c>
      <c r="AO19" s="10">
        <v>7</v>
      </c>
      <c r="AP19" s="10">
        <v>0</v>
      </c>
      <c r="AQ19" s="10">
        <v>0</v>
      </c>
      <c r="AR19" s="10">
        <v>0</v>
      </c>
      <c r="AS19" s="10">
        <v>7</v>
      </c>
      <c r="AT19" s="10">
        <v>7</v>
      </c>
      <c r="AU19" s="10">
        <v>4</v>
      </c>
      <c r="AV19" s="10">
        <v>4</v>
      </c>
      <c r="AW19" s="10">
        <v>3</v>
      </c>
      <c r="AX19" s="10">
        <v>3</v>
      </c>
      <c r="AY19" s="8"/>
    </row>
    <row r="20" spans="1:51">
      <c r="A20" s="31"/>
      <c r="B20" s="31"/>
      <c r="C20" s="11" t="s">
        <v>97</v>
      </c>
      <c r="D20" s="11"/>
      <c r="E20" s="12" t="s">
        <v>171</v>
      </c>
      <c r="F20" s="11"/>
      <c r="G20" s="11"/>
      <c r="H20" s="11"/>
      <c r="I20" s="11"/>
      <c r="J20" s="11"/>
      <c r="K20" s="11"/>
      <c r="L20" s="11"/>
      <c r="M20" s="11"/>
      <c r="N20" s="11"/>
      <c r="O20" s="11"/>
      <c r="P20" s="11"/>
      <c r="Q20" s="11"/>
      <c r="R20" s="12" t="s">
        <v>128</v>
      </c>
      <c r="S20" s="11"/>
      <c r="T20" s="11"/>
      <c r="U20" s="11"/>
      <c r="V20" s="11"/>
      <c r="W20" s="11"/>
      <c r="X20" s="11"/>
      <c r="Y20" s="11"/>
      <c r="Z20" s="12" t="s">
        <v>131</v>
      </c>
      <c r="AA20" s="11"/>
      <c r="AB20" s="11"/>
      <c r="AC20" s="11"/>
      <c r="AD20" s="12" t="s">
        <v>99</v>
      </c>
      <c r="AE20" s="11"/>
      <c r="AF20" s="11"/>
      <c r="AG20" s="11"/>
      <c r="AH20" s="11"/>
      <c r="AI20" s="11"/>
      <c r="AJ20" s="11"/>
      <c r="AK20" s="11"/>
      <c r="AL20" s="11"/>
      <c r="AM20" s="11"/>
      <c r="AN20" s="11"/>
      <c r="AO20" s="11"/>
      <c r="AP20" s="11"/>
      <c r="AQ20" s="11"/>
      <c r="AR20" s="11"/>
      <c r="AS20" s="11"/>
      <c r="AT20" s="11"/>
      <c r="AU20" s="11"/>
      <c r="AV20" s="11"/>
      <c r="AW20" s="11"/>
      <c r="AX20" s="11"/>
      <c r="AY20" s="8"/>
    </row>
    <row r="21" spans="1:51">
      <c r="A21" s="31"/>
      <c r="B21" s="30" t="s">
        <v>142</v>
      </c>
      <c r="C21" s="9">
        <v>0.20215214324280001</v>
      </c>
      <c r="D21" s="9">
        <v>0.2452383878104</v>
      </c>
      <c r="E21" s="9">
        <v>0.22408482391599999</v>
      </c>
      <c r="F21" s="9">
        <v>0.1791683769247</v>
      </c>
      <c r="G21" s="9">
        <v>0.1636584156649</v>
      </c>
      <c r="H21" s="9">
        <v>0.18483915258729999</v>
      </c>
      <c r="I21" s="9">
        <v>0.23809127126349999</v>
      </c>
      <c r="J21" s="9">
        <v>0.2255908182736</v>
      </c>
      <c r="K21" s="9">
        <v>0.18440687752730001</v>
      </c>
      <c r="L21" s="9">
        <v>0.18988855529349999</v>
      </c>
      <c r="M21" s="9">
        <v>0.1962488664716</v>
      </c>
      <c r="N21" s="9">
        <v>0.20543557923870001</v>
      </c>
      <c r="O21" s="9">
        <v>0.13275917894270001</v>
      </c>
      <c r="P21" s="9">
        <v>9.8113021698880004E-2</v>
      </c>
      <c r="Q21" s="9">
        <v>0.14427373803810001</v>
      </c>
      <c r="R21" s="9">
        <v>0.2773568108151</v>
      </c>
      <c r="S21" s="9">
        <v>0.22525169132350001</v>
      </c>
      <c r="T21" s="9">
        <v>0.23898278256380001</v>
      </c>
      <c r="U21" s="9">
        <v>0.2675173724223</v>
      </c>
      <c r="V21" s="9">
        <v>0.11506960381839999</v>
      </c>
      <c r="W21" s="9">
        <v>0.17758003557329999</v>
      </c>
      <c r="X21" s="9">
        <v>0.28793014930369998</v>
      </c>
      <c r="Y21" s="9">
        <v>0.2682134844379</v>
      </c>
      <c r="Z21" s="9">
        <v>0.2187117137582</v>
      </c>
      <c r="AA21" s="9">
        <v>9.1016002174660007E-2</v>
      </c>
      <c r="AB21" s="9">
        <v>0.13919899703729999</v>
      </c>
      <c r="AC21" s="9">
        <v>0.21301285206369999</v>
      </c>
      <c r="AD21" s="9">
        <v>0.33457750773270001</v>
      </c>
      <c r="AE21" s="9">
        <v>0.1644646740739</v>
      </c>
      <c r="AF21" s="9">
        <v>0.37479251737910002</v>
      </c>
      <c r="AG21" s="9">
        <v>0.1608337855003</v>
      </c>
      <c r="AH21" s="9">
        <v>0</v>
      </c>
      <c r="AI21" s="9">
        <v>0.24242922887810001</v>
      </c>
      <c r="AJ21" s="9">
        <v>6.6996448491020003E-2</v>
      </c>
      <c r="AK21" s="9">
        <v>0.250040978365</v>
      </c>
      <c r="AL21" s="9">
        <v>0.1895995799613</v>
      </c>
      <c r="AM21" s="9">
        <v>0.29900189352200002</v>
      </c>
      <c r="AN21" s="9">
        <v>0.1890227274023</v>
      </c>
      <c r="AO21" s="9">
        <v>0.23453134847250001</v>
      </c>
      <c r="AP21" s="9">
        <v>0.63590128681910008</v>
      </c>
      <c r="AQ21" s="9">
        <v>0.1603879715864</v>
      </c>
      <c r="AR21" s="9">
        <v>0.3022517713142</v>
      </c>
      <c r="AS21" s="9">
        <v>0.1845288869167</v>
      </c>
      <c r="AT21" s="9">
        <v>0.16560703917399999</v>
      </c>
      <c r="AU21" s="9">
        <v>0.19791936890959999</v>
      </c>
      <c r="AV21" s="9">
        <v>0.2840700776051</v>
      </c>
      <c r="AW21" s="9">
        <v>0.29635679792719999</v>
      </c>
      <c r="AX21" s="9">
        <v>0.2087656116121</v>
      </c>
      <c r="AY21" s="8"/>
    </row>
    <row r="22" spans="1:51">
      <c r="A22" s="31"/>
      <c r="B22" s="31"/>
      <c r="C22" s="10">
        <v>196</v>
      </c>
      <c r="D22" s="10">
        <v>50</v>
      </c>
      <c r="E22" s="10">
        <v>52</v>
      </c>
      <c r="F22" s="10">
        <v>48</v>
      </c>
      <c r="G22" s="10">
        <v>46</v>
      </c>
      <c r="H22" s="10">
        <v>17</v>
      </c>
      <c r="I22" s="10">
        <v>39</v>
      </c>
      <c r="J22" s="10">
        <v>30</v>
      </c>
      <c r="K22" s="10">
        <v>44</v>
      </c>
      <c r="L22" s="10">
        <v>51</v>
      </c>
      <c r="M22" s="10">
        <v>70</v>
      </c>
      <c r="N22" s="10">
        <v>111</v>
      </c>
      <c r="O22" s="10">
        <v>33</v>
      </c>
      <c r="P22" s="10">
        <v>10</v>
      </c>
      <c r="Q22" s="10">
        <v>23</v>
      </c>
      <c r="R22" s="10">
        <v>36</v>
      </c>
      <c r="S22" s="10">
        <v>28</v>
      </c>
      <c r="T22" s="10">
        <v>9</v>
      </c>
      <c r="U22" s="10">
        <v>35</v>
      </c>
      <c r="V22" s="10">
        <v>32</v>
      </c>
      <c r="W22" s="10">
        <v>44</v>
      </c>
      <c r="X22" s="10">
        <v>46</v>
      </c>
      <c r="Y22" s="10">
        <v>45</v>
      </c>
      <c r="Z22" s="10">
        <v>20</v>
      </c>
      <c r="AA22" s="10">
        <v>1</v>
      </c>
      <c r="AB22" s="10">
        <v>58</v>
      </c>
      <c r="AC22" s="10">
        <v>19</v>
      </c>
      <c r="AD22" s="10">
        <v>4</v>
      </c>
      <c r="AE22" s="10">
        <v>9</v>
      </c>
      <c r="AF22" s="10">
        <v>29</v>
      </c>
      <c r="AG22" s="10">
        <v>4</v>
      </c>
      <c r="AH22" s="10">
        <v>0</v>
      </c>
      <c r="AI22" s="10">
        <v>3</v>
      </c>
      <c r="AJ22" s="10">
        <v>1</v>
      </c>
      <c r="AK22" s="10">
        <v>63</v>
      </c>
      <c r="AL22" s="10">
        <v>77</v>
      </c>
      <c r="AM22" s="10">
        <v>8</v>
      </c>
      <c r="AN22" s="10">
        <v>45</v>
      </c>
      <c r="AO22" s="10">
        <v>50</v>
      </c>
      <c r="AP22" s="10">
        <v>1</v>
      </c>
      <c r="AQ22" s="10">
        <v>6</v>
      </c>
      <c r="AR22" s="10">
        <v>9</v>
      </c>
      <c r="AS22" s="10">
        <v>31</v>
      </c>
      <c r="AT22" s="10">
        <v>57</v>
      </c>
      <c r="AU22" s="10">
        <v>44</v>
      </c>
      <c r="AV22" s="10">
        <v>19</v>
      </c>
      <c r="AW22" s="10">
        <v>18</v>
      </c>
      <c r="AX22" s="10">
        <v>18</v>
      </c>
      <c r="AY22" s="8"/>
    </row>
    <row r="23" spans="1:51">
      <c r="A23" s="31"/>
      <c r="B23" s="31"/>
      <c r="C23" s="11" t="s">
        <v>97</v>
      </c>
      <c r="D23" s="11"/>
      <c r="E23" s="11"/>
      <c r="F23" s="11"/>
      <c r="G23" s="11"/>
      <c r="H23" s="11"/>
      <c r="I23" s="11"/>
      <c r="J23" s="11"/>
      <c r="K23" s="11"/>
      <c r="L23" s="11"/>
      <c r="M23" s="11"/>
      <c r="N23" s="11"/>
      <c r="O23" s="11"/>
      <c r="P23" s="11"/>
      <c r="Q23" s="11"/>
      <c r="R23" s="11"/>
      <c r="S23" s="11"/>
      <c r="T23" s="11"/>
      <c r="U23" s="11"/>
      <c r="V23" s="11"/>
      <c r="W23" s="11"/>
      <c r="X23" s="12" t="s">
        <v>99</v>
      </c>
      <c r="Y23" s="12" t="s">
        <v>99</v>
      </c>
      <c r="Z23" s="11"/>
      <c r="AA23" s="11"/>
      <c r="AB23" s="11"/>
      <c r="AC23" s="11"/>
      <c r="AD23" s="11"/>
      <c r="AE23" s="11"/>
      <c r="AF23" s="12" t="s">
        <v>99</v>
      </c>
      <c r="AG23" s="11"/>
      <c r="AH23" s="11"/>
      <c r="AI23" s="11"/>
      <c r="AJ23" s="11"/>
      <c r="AK23" s="11"/>
      <c r="AL23" s="11"/>
      <c r="AM23" s="11"/>
      <c r="AN23" s="11"/>
      <c r="AO23" s="11"/>
      <c r="AP23" s="11"/>
      <c r="AQ23" s="11"/>
      <c r="AR23" s="11"/>
      <c r="AS23" s="11"/>
      <c r="AT23" s="11"/>
      <c r="AU23" s="11"/>
      <c r="AV23" s="11"/>
      <c r="AW23" s="11"/>
      <c r="AX23" s="11"/>
      <c r="AY23" s="8"/>
    </row>
    <row r="24" spans="1:51">
      <c r="A24" s="31"/>
      <c r="B24" s="30" t="s">
        <v>30</v>
      </c>
      <c r="C24" s="9">
        <v>1</v>
      </c>
      <c r="D24" s="9">
        <v>1</v>
      </c>
      <c r="E24" s="9">
        <v>1</v>
      </c>
      <c r="F24" s="9">
        <v>1</v>
      </c>
      <c r="G24" s="9">
        <v>1</v>
      </c>
      <c r="H24" s="9">
        <v>1</v>
      </c>
      <c r="I24" s="9">
        <v>1</v>
      </c>
      <c r="J24" s="9">
        <v>1</v>
      </c>
      <c r="K24" s="9">
        <v>1</v>
      </c>
      <c r="L24" s="9">
        <v>1</v>
      </c>
      <c r="M24" s="9">
        <v>1</v>
      </c>
      <c r="N24" s="9">
        <v>1</v>
      </c>
      <c r="O24" s="9">
        <v>1</v>
      </c>
      <c r="P24" s="9">
        <v>1</v>
      </c>
      <c r="Q24" s="9">
        <v>1</v>
      </c>
      <c r="R24" s="9">
        <v>1</v>
      </c>
      <c r="S24" s="9">
        <v>1</v>
      </c>
      <c r="T24" s="9">
        <v>1</v>
      </c>
      <c r="U24" s="9">
        <v>1</v>
      </c>
      <c r="V24" s="9">
        <v>1</v>
      </c>
      <c r="W24" s="9">
        <v>1</v>
      </c>
      <c r="X24" s="9">
        <v>1</v>
      </c>
      <c r="Y24" s="9">
        <v>1</v>
      </c>
      <c r="Z24" s="9">
        <v>1</v>
      </c>
      <c r="AA24" s="9">
        <v>1</v>
      </c>
      <c r="AB24" s="9">
        <v>1</v>
      </c>
      <c r="AC24" s="9">
        <v>1</v>
      </c>
      <c r="AD24" s="9">
        <v>1</v>
      </c>
      <c r="AE24" s="9">
        <v>1</v>
      </c>
      <c r="AF24" s="9">
        <v>1</v>
      </c>
      <c r="AG24" s="9">
        <v>1</v>
      </c>
      <c r="AH24" s="9">
        <v>1</v>
      </c>
      <c r="AI24" s="9">
        <v>1</v>
      </c>
      <c r="AJ24" s="9">
        <v>1</v>
      </c>
      <c r="AK24" s="9">
        <v>1</v>
      </c>
      <c r="AL24" s="9">
        <v>1</v>
      </c>
      <c r="AM24" s="9">
        <v>1</v>
      </c>
      <c r="AN24" s="9">
        <v>1</v>
      </c>
      <c r="AO24" s="9">
        <v>1</v>
      </c>
      <c r="AP24" s="9">
        <v>1</v>
      </c>
      <c r="AQ24" s="9">
        <v>1</v>
      </c>
      <c r="AR24" s="9">
        <v>1</v>
      </c>
      <c r="AS24" s="9">
        <v>1</v>
      </c>
      <c r="AT24" s="9">
        <v>1</v>
      </c>
      <c r="AU24" s="9">
        <v>1</v>
      </c>
      <c r="AV24" s="9">
        <v>1</v>
      </c>
      <c r="AW24" s="9">
        <v>1</v>
      </c>
      <c r="AX24" s="9">
        <v>1</v>
      </c>
      <c r="AY24" s="8"/>
    </row>
    <row r="25" spans="1:51">
      <c r="A25" s="31"/>
      <c r="B25" s="31"/>
      <c r="C25" s="10">
        <v>1080</v>
      </c>
      <c r="D25" s="10">
        <v>239</v>
      </c>
      <c r="E25" s="10">
        <v>294</v>
      </c>
      <c r="F25" s="10">
        <v>273</v>
      </c>
      <c r="G25" s="10">
        <v>274</v>
      </c>
      <c r="H25" s="10">
        <v>96</v>
      </c>
      <c r="I25" s="10">
        <v>176</v>
      </c>
      <c r="J25" s="10">
        <v>160</v>
      </c>
      <c r="K25" s="10">
        <v>247</v>
      </c>
      <c r="L25" s="10">
        <v>319</v>
      </c>
      <c r="M25" s="10">
        <v>398</v>
      </c>
      <c r="N25" s="10">
        <v>615</v>
      </c>
      <c r="O25" s="10">
        <v>252</v>
      </c>
      <c r="P25" s="10">
        <v>101</v>
      </c>
      <c r="Q25" s="10">
        <v>146</v>
      </c>
      <c r="R25" s="10">
        <v>158</v>
      </c>
      <c r="S25" s="10">
        <v>128</v>
      </c>
      <c r="T25" s="10">
        <v>47</v>
      </c>
      <c r="U25" s="10">
        <v>128</v>
      </c>
      <c r="V25" s="10">
        <v>240</v>
      </c>
      <c r="W25" s="10">
        <v>307</v>
      </c>
      <c r="X25" s="10">
        <v>193</v>
      </c>
      <c r="Y25" s="10">
        <v>201</v>
      </c>
      <c r="Z25" s="10">
        <v>77</v>
      </c>
      <c r="AA25" s="10">
        <v>10</v>
      </c>
      <c r="AB25" s="10">
        <v>458</v>
      </c>
      <c r="AC25" s="10">
        <v>103</v>
      </c>
      <c r="AD25" s="10">
        <v>16</v>
      </c>
      <c r="AE25" s="10">
        <v>42</v>
      </c>
      <c r="AF25" s="10">
        <v>88</v>
      </c>
      <c r="AG25" s="10">
        <v>28</v>
      </c>
      <c r="AH25" s="10">
        <v>5</v>
      </c>
      <c r="AI25" s="10">
        <v>14</v>
      </c>
      <c r="AJ25" s="10">
        <v>4</v>
      </c>
      <c r="AK25" s="10">
        <v>283</v>
      </c>
      <c r="AL25" s="10">
        <v>402</v>
      </c>
      <c r="AM25" s="10">
        <v>43</v>
      </c>
      <c r="AN25" s="10">
        <v>305</v>
      </c>
      <c r="AO25" s="10">
        <v>241</v>
      </c>
      <c r="AP25" s="10">
        <v>2</v>
      </c>
      <c r="AQ25" s="10">
        <v>31</v>
      </c>
      <c r="AR25" s="10">
        <v>20</v>
      </c>
      <c r="AS25" s="10">
        <v>201</v>
      </c>
      <c r="AT25" s="10">
        <v>382</v>
      </c>
      <c r="AU25" s="10">
        <v>224</v>
      </c>
      <c r="AV25" s="10">
        <v>73</v>
      </c>
      <c r="AW25" s="10">
        <v>86</v>
      </c>
      <c r="AX25" s="10">
        <v>94</v>
      </c>
      <c r="AY25" s="8"/>
    </row>
    <row r="26" spans="1:51">
      <c r="A26" s="31"/>
      <c r="B26" s="31"/>
      <c r="C26" s="11" t="s">
        <v>97</v>
      </c>
      <c r="D26" s="11" t="s">
        <v>97</v>
      </c>
      <c r="E26" s="11" t="s">
        <v>97</v>
      </c>
      <c r="F26" s="11" t="s">
        <v>97</v>
      </c>
      <c r="G26" s="11" t="s">
        <v>97</v>
      </c>
      <c r="H26" s="11" t="s">
        <v>97</v>
      </c>
      <c r="I26" s="11" t="s">
        <v>97</v>
      </c>
      <c r="J26" s="11" t="s">
        <v>97</v>
      </c>
      <c r="K26" s="11" t="s">
        <v>97</v>
      </c>
      <c r="L26" s="11" t="s">
        <v>97</v>
      </c>
      <c r="M26" s="11" t="s">
        <v>97</v>
      </c>
      <c r="N26" s="11" t="s">
        <v>97</v>
      </c>
      <c r="O26" s="11" t="s">
        <v>97</v>
      </c>
      <c r="P26" s="11" t="s">
        <v>97</v>
      </c>
      <c r="Q26" s="11" t="s">
        <v>97</v>
      </c>
      <c r="R26" s="11" t="s">
        <v>97</v>
      </c>
      <c r="S26" s="11" t="s">
        <v>97</v>
      </c>
      <c r="T26" s="11" t="s">
        <v>97</v>
      </c>
      <c r="U26" s="11" t="s">
        <v>97</v>
      </c>
      <c r="V26" s="11" t="s">
        <v>97</v>
      </c>
      <c r="W26" s="11" t="s">
        <v>97</v>
      </c>
      <c r="X26" s="11" t="s">
        <v>97</v>
      </c>
      <c r="Y26" s="11" t="s">
        <v>97</v>
      </c>
      <c r="Z26" s="11" t="s">
        <v>97</v>
      </c>
      <c r="AA26" s="11" t="s">
        <v>97</v>
      </c>
      <c r="AB26" s="11" t="s">
        <v>97</v>
      </c>
      <c r="AC26" s="11" t="s">
        <v>97</v>
      </c>
      <c r="AD26" s="11" t="s">
        <v>97</v>
      </c>
      <c r="AE26" s="11" t="s">
        <v>97</v>
      </c>
      <c r="AF26" s="11" t="s">
        <v>97</v>
      </c>
      <c r="AG26" s="11" t="s">
        <v>97</v>
      </c>
      <c r="AH26" s="11" t="s">
        <v>97</v>
      </c>
      <c r="AI26" s="11" t="s">
        <v>97</v>
      </c>
      <c r="AJ26" s="11" t="s">
        <v>97</v>
      </c>
      <c r="AK26" s="11" t="s">
        <v>97</v>
      </c>
      <c r="AL26" s="11" t="s">
        <v>97</v>
      </c>
      <c r="AM26" s="11" t="s">
        <v>97</v>
      </c>
      <c r="AN26" s="11" t="s">
        <v>97</v>
      </c>
      <c r="AO26" s="11" t="s">
        <v>97</v>
      </c>
      <c r="AP26" s="11" t="s">
        <v>97</v>
      </c>
      <c r="AQ26" s="11" t="s">
        <v>97</v>
      </c>
      <c r="AR26" s="11" t="s">
        <v>97</v>
      </c>
      <c r="AS26" s="11" t="s">
        <v>97</v>
      </c>
      <c r="AT26" s="11" t="s">
        <v>97</v>
      </c>
      <c r="AU26" s="11" t="s">
        <v>97</v>
      </c>
      <c r="AV26" s="11" t="s">
        <v>97</v>
      </c>
      <c r="AW26" s="11" t="s">
        <v>97</v>
      </c>
      <c r="AX26" s="11" t="s">
        <v>97</v>
      </c>
      <c r="AY26" s="8"/>
    </row>
    <row r="27" spans="1:51" s="17" customFormat="1" ht="15" customHeight="1" thickBot="1">
      <c r="A27" s="33" t="s">
        <v>113</v>
      </c>
      <c r="B27" s="34"/>
      <c r="C27" s="18">
        <v>2.9809722994446779</v>
      </c>
      <c r="D27" s="18">
        <v>6.3385901063953538</v>
      </c>
      <c r="E27" s="18">
        <v>5.7149178273640864</v>
      </c>
      <c r="F27" s="18">
        <v>5.9306920305778101</v>
      </c>
      <c r="G27" s="18">
        <v>5.9198577336780653</v>
      </c>
      <c r="H27" s="18">
        <v>10.001766378506369</v>
      </c>
      <c r="I27" s="18">
        <v>7.3865970193356851</v>
      </c>
      <c r="J27" s="18">
        <v>7.7471696345025407</v>
      </c>
      <c r="K27" s="18">
        <v>6.2350793374204123</v>
      </c>
      <c r="L27" s="18">
        <v>5.4863649598102713</v>
      </c>
      <c r="M27" s="18">
        <v>4.9116460257748056</v>
      </c>
      <c r="N27" s="18">
        <v>3.9509325358089269</v>
      </c>
      <c r="O27" s="18">
        <v>6.1729031944134967</v>
      </c>
      <c r="P27" s="18">
        <v>9.7510394129414486</v>
      </c>
      <c r="Q27" s="18">
        <v>8.1101456892452699</v>
      </c>
      <c r="R27" s="18">
        <v>7.7960533591607062</v>
      </c>
      <c r="S27" s="18">
        <v>8.6616913677371095</v>
      </c>
      <c r="T27" s="18">
        <v>14.294549978506531</v>
      </c>
      <c r="U27" s="18">
        <v>8.6616913677371095</v>
      </c>
      <c r="V27" s="18">
        <v>6.3253688171937537</v>
      </c>
      <c r="W27" s="18">
        <v>5.5925848949140136</v>
      </c>
      <c r="X27" s="18">
        <v>7.0537428741494219</v>
      </c>
      <c r="Y27" s="18">
        <v>6.9119261939427803</v>
      </c>
      <c r="Z27" s="18">
        <v>11.167853563147579</v>
      </c>
      <c r="AA27" s="18">
        <v>30.990228098485471</v>
      </c>
      <c r="AB27" s="18">
        <v>4.578541648069419</v>
      </c>
      <c r="AC27" s="18">
        <v>9.6558986084942156</v>
      </c>
      <c r="AD27" s="18">
        <v>24.499877499612079</v>
      </c>
      <c r="AE27" s="18">
        <v>15.121521631114961</v>
      </c>
      <c r="AF27" s="18">
        <v>10.446532138611969</v>
      </c>
      <c r="AG27" s="18">
        <v>18.520092494258339</v>
      </c>
      <c r="AH27" s="18" t="s">
        <v>114</v>
      </c>
      <c r="AI27" s="18">
        <v>26.191488210155281</v>
      </c>
      <c r="AJ27" s="18" t="s">
        <v>114</v>
      </c>
      <c r="AK27" s="18">
        <v>5.824947700457157</v>
      </c>
      <c r="AL27" s="18">
        <v>4.8871423674565291</v>
      </c>
      <c r="AM27" s="18">
        <v>14.944650662952659</v>
      </c>
      <c r="AN27" s="18">
        <v>5.6108950187641673</v>
      </c>
      <c r="AO27" s="18">
        <v>6.3122298993939694</v>
      </c>
      <c r="AP27" s="18" t="s">
        <v>114</v>
      </c>
      <c r="AQ27" s="18">
        <v>17.601143584430531</v>
      </c>
      <c r="AR27" s="18">
        <v>21.91332739368012</v>
      </c>
      <c r="AS27" s="18">
        <v>6.9119261939427803</v>
      </c>
      <c r="AT27" s="18">
        <v>5.0134793653238532</v>
      </c>
      <c r="AU27" s="18">
        <v>6.5474136811734498</v>
      </c>
      <c r="AV27" s="18">
        <v>11.469757140955609</v>
      </c>
      <c r="AW27" s="18">
        <v>10.56731235382858</v>
      </c>
      <c r="AX27" s="18">
        <v>10.10761486249565</v>
      </c>
      <c r="AY27" s="8"/>
    </row>
    <row r="28" spans="1:51" ht="15.75" customHeight="1" thickTop="1">
      <c r="A28" s="13" t="s">
        <v>221</v>
      </c>
      <c r="B28" s="14"/>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row>
    <row r="29" spans="1:51">
      <c r="A29" s="16" t="s">
        <v>115</v>
      </c>
    </row>
  </sheetData>
  <mergeCells count="20">
    <mergeCell ref="AR3:AX3"/>
    <mergeCell ref="V3:AA3"/>
    <mergeCell ref="AB3:AK3"/>
    <mergeCell ref="AV2:AX2"/>
    <mergeCell ref="A2:C2"/>
    <mergeCell ref="A3:B5"/>
    <mergeCell ref="D3:G3"/>
    <mergeCell ref="H3:L3"/>
    <mergeCell ref="M3:N3"/>
    <mergeCell ref="O3:U3"/>
    <mergeCell ref="AL3:AQ3"/>
    <mergeCell ref="B21:B23"/>
    <mergeCell ref="B24:B26"/>
    <mergeCell ref="A6:A26"/>
    <mergeCell ref="A27:B27"/>
    <mergeCell ref="B6:B8"/>
    <mergeCell ref="B9:B11"/>
    <mergeCell ref="B12:B14"/>
    <mergeCell ref="B15:B17"/>
    <mergeCell ref="B18:B20"/>
  </mergeCells>
  <hyperlinks>
    <hyperlink ref="A1" location="'TOC'!A1:A1" display="Back to TOC" xr:uid="{00000000-0004-0000-19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Y26"/>
  <sheetViews>
    <sheetView workbookViewId="0">
      <pane xSplit="2" topLeftCell="C1" activePane="topRight" state="frozen"/>
      <selection pane="topRight"/>
    </sheetView>
  </sheetViews>
  <sheetFormatPr baseColWidth="10" defaultColWidth="8.83203125" defaultRowHeight="15"/>
  <cols>
    <col min="1" max="1" width="50" style="19" bestFit="1"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7" t="s">
        <v>363</v>
      </c>
      <c r="B2" s="31"/>
      <c r="C2" s="31"/>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6" t="s">
        <v>235</v>
      </c>
      <c r="AW2" s="31"/>
      <c r="AX2" s="31"/>
      <c r="AY2" s="8"/>
    </row>
    <row r="3" spans="1:51" ht="37" customHeight="1">
      <c r="A3" s="38"/>
      <c r="B3" s="31"/>
      <c r="C3" s="20" t="s">
        <v>30</v>
      </c>
      <c r="D3" s="35" t="s">
        <v>31</v>
      </c>
      <c r="E3" s="31"/>
      <c r="F3" s="31"/>
      <c r="G3" s="31"/>
      <c r="H3" s="35" t="s">
        <v>32</v>
      </c>
      <c r="I3" s="31"/>
      <c r="J3" s="31"/>
      <c r="K3" s="31"/>
      <c r="L3" s="31"/>
      <c r="M3" s="35" t="s">
        <v>33</v>
      </c>
      <c r="N3" s="31"/>
      <c r="O3" s="35" t="s">
        <v>34</v>
      </c>
      <c r="P3" s="31"/>
      <c r="Q3" s="31"/>
      <c r="R3" s="31"/>
      <c r="S3" s="31"/>
      <c r="T3" s="31"/>
      <c r="U3" s="31"/>
      <c r="V3" s="35" t="s">
        <v>35</v>
      </c>
      <c r="W3" s="31"/>
      <c r="X3" s="31"/>
      <c r="Y3" s="31"/>
      <c r="Z3" s="31"/>
      <c r="AA3" s="31"/>
      <c r="AB3" s="35" t="s">
        <v>36</v>
      </c>
      <c r="AC3" s="31"/>
      <c r="AD3" s="31"/>
      <c r="AE3" s="31"/>
      <c r="AF3" s="31"/>
      <c r="AG3" s="31"/>
      <c r="AH3" s="31"/>
      <c r="AI3" s="31"/>
      <c r="AJ3" s="31"/>
      <c r="AK3" s="31"/>
      <c r="AL3" s="35" t="s">
        <v>37</v>
      </c>
      <c r="AM3" s="31"/>
      <c r="AN3" s="31"/>
      <c r="AO3" s="31"/>
      <c r="AP3" s="31"/>
      <c r="AQ3" s="31"/>
      <c r="AR3" s="35" t="s">
        <v>38</v>
      </c>
      <c r="AS3" s="31"/>
      <c r="AT3" s="31"/>
      <c r="AU3" s="31"/>
      <c r="AV3" s="31"/>
      <c r="AW3" s="31"/>
      <c r="AX3" s="31"/>
      <c r="AY3" s="8"/>
    </row>
    <row r="4" spans="1:51" ht="16" customHeight="1">
      <c r="A4" s="31"/>
      <c r="B4" s="31"/>
      <c r="C4" s="21" t="s">
        <v>39</v>
      </c>
      <c r="D4" s="21" t="s">
        <v>39</v>
      </c>
      <c r="E4" s="21" t="s">
        <v>40</v>
      </c>
      <c r="F4" s="21" t="s">
        <v>41</v>
      </c>
      <c r="G4" s="21" t="s">
        <v>42</v>
      </c>
      <c r="H4" s="21" t="s">
        <v>39</v>
      </c>
      <c r="I4" s="21" t="s">
        <v>40</v>
      </c>
      <c r="J4" s="21" t="s">
        <v>41</v>
      </c>
      <c r="K4" s="21" t="s">
        <v>42</v>
      </c>
      <c r="L4" s="21" t="s">
        <v>43</v>
      </c>
      <c r="M4" s="21" t="s">
        <v>39</v>
      </c>
      <c r="N4" s="21" t="s">
        <v>40</v>
      </c>
      <c r="O4" s="21" t="s">
        <v>39</v>
      </c>
      <c r="P4" s="21" t="s">
        <v>40</v>
      </c>
      <c r="Q4" s="21" t="s">
        <v>41</v>
      </c>
      <c r="R4" s="21" t="s">
        <v>42</v>
      </c>
      <c r="S4" s="21" t="s">
        <v>43</v>
      </c>
      <c r="T4" s="21" t="s">
        <v>44</v>
      </c>
      <c r="U4" s="21" t="s">
        <v>45</v>
      </c>
      <c r="V4" s="21" t="s">
        <v>39</v>
      </c>
      <c r="W4" s="21" t="s">
        <v>40</v>
      </c>
      <c r="X4" s="21" t="s">
        <v>41</v>
      </c>
      <c r="Y4" s="21" t="s">
        <v>42</v>
      </c>
      <c r="Z4" s="21" t="s">
        <v>43</v>
      </c>
      <c r="AA4" s="21" t="s">
        <v>44</v>
      </c>
      <c r="AB4" s="21" t="s">
        <v>39</v>
      </c>
      <c r="AC4" s="21" t="s">
        <v>40</v>
      </c>
      <c r="AD4" s="21" t="s">
        <v>41</v>
      </c>
      <c r="AE4" s="21" t="s">
        <v>42</v>
      </c>
      <c r="AF4" s="21" t="s">
        <v>43</v>
      </c>
      <c r="AG4" s="21" t="s">
        <v>44</v>
      </c>
      <c r="AH4" s="21" t="s">
        <v>45</v>
      </c>
      <c r="AI4" s="21" t="s">
        <v>46</v>
      </c>
      <c r="AJ4" s="21" t="s">
        <v>47</v>
      </c>
      <c r="AK4" s="21" t="s">
        <v>48</v>
      </c>
      <c r="AL4" s="21" t="s">
        <v>39</v>
      </c>
      <c r="AM4" s="21" t="s">
        <v>40</v>
      </c>
      <c r="AN4" s="21" t="s">
        <v>41</v>
      </c>
      <c r="AO4" s="21" t="s">
        <v>42</v>
      </c>
      <c r="AP4" s="21" t="s">
        <v>43</v>
      </c>
      <c r="AQ4" s="21" t="s">
        <v>44</v>
      </c>
      <c r="AR4" s="21" t="s">
        <v>39</v>
      </c>
      <c r="AS4" s="21" t="s">
        <v>40</v>
      </c>
      <c r="AT4" s="21" t="s">
        <v>41</v>
      </c>
      <c r="AU4" s="21" t="s">
        <v>42</v>
      </c>
      <c r="AV4" s="21" t="s">
        <v>43</v>
      </c>
      <c r="AW4" s="21" t="s">
        <v>44</v>
      </c>
      <c r="AX4" s="21" t="s">
        <v>45</v>
      </c>
      <c r="AY4" s="8"/>
    </row>
    <row r="5" spans="1:51" ht="34.5" customHeight="1">
      <c r="A5" s="31"/>
      <c r="B5" s="31"/>
      <c r="C5" s="20" t="s">
        <v>49</v>
      </c>
      <c r="D5" s="20" t="s">
        <v>50</v>
      </c>
      <c r="E5" s="20" t="s">
        <v>51</v>
      </c>
      <c r="F5" s="20" t="s">
        <v>52</v>
      </c>
      <c r="G5" s="20" t="s">
        <v>53</v>
      </c>
      <c r="H5" s="20" t="s">
        <v>54</v>
      </c>
      <c r="I5" s="20" t="s">
        <v>55</v>
      </c>
      <c r="J5" s="20" t="s">
        <v>56</v>
      </c>
      <c r="K5" s="20" t="s">
        <v>57</v>
      </c>
      <c r="L5" s="20" t="s">
        <v>58</v>
      </c>
      <c r="M5" s="20" t="s">
        <v>59</v>
      </c>
      <c r="N5" s="20" t="s">
        <v>60</v>
      </c>
      <c r="O5" s="20" t="s">
        <v>61</v>
      </c>
      <c r="P5" s="20" t="s">
        <v>62</v>
      </c>
      <c r="Q5" s="20" t="s">
        <v>63</v>
      </c>
      <c r="R5" s="20" t="s">
        <v>64</v>
      </c>
      <c r="S5" s="20" t="s">
        <v>65</v>
      </c>
      <c r="T5" s="20" t="s">
        <v>66</v>
      </c>
      <c r="U5" s="20" t="s">
        <v>67</v>
      </c>
      <c r="V5" s="20" t="s">
        <v>68</v>
      </c>
      <c r="W5" s="20" t="s">
        <v>69</v>
      </c>
      <c r="X5" s="20" t="s">
        <v>70</v>
      </c>
      <c r="Y5" s="20" t="s">
        <v>71</v>
      </c>
      <c r="Z5" s="20" t="s">
        <v>72</v>
      </c>
      <c r="AA5" s="20" t="s">
        <v>73</v>
      </c>
      <c r="AB5" s="20" t="s">
        <v>74</v>
      </c>
      <c r="AC5" s="20" t="s">
        <v>75</v>
      </c>
      <c r="AD5" s="20" t="s">
        <v>76</v>
      </c>
      <c r="AE5" s="20" t="s">
        <v>77</v>
      </c>
      <c r="AF5" s="20" t="s">
        <v>78</v>
      </c>
      <c r="AG5" s="20" t="s">
        <v>79</v>
      </c>
      <c r="AH5" s="20" t="s">
        <v>80</v>
      </c>
      <c r="AI5" s="20" t="s">
        <v>81</v>
      </c>
      <c r="AJ5" s="20" t="s">
        <v>82</v>
      </c>
      <c r="AK5" s="20" t="s">
        <v>83</v>
      </c>
      <c r="AL5" s="20" t="s">
        <v>84</v>
      </c>
      <c r="AM5" s="20" t="s">
        <v>85</v>
      </c>
      <c r="AN5" s="20" t="s">
        <v>86</v>
      </c>
      <c r="AO5" s="20" t="s">
        <v>87</v>
      </c>
      <c r="AP5" s="20" t="s">
        <v>88</v>
      </c>
      <c r="AQ5" s="20" t="s">
        <v>89</v>
      </c>
      <c r="AR5" s="20" t="s">
        <v>90</v>
      </c>
      <c r="AS5" s="20" t="s">
        <v>91</v>
      </c>
      <c r="AT5" s="20" t="s">
        <v>92</v>
      </c>
      <c r="AU5" s="20" t="s">
        <v>93</v>
      </c>
      <c r="AV5" s="20" t="s">
        <v>94</v>
      </c>
      <c r="AW5" s="20" t="s">
        <v>95</v>
      </c>
      <c r="AX5" s="20" t="s">
        <v>96</v>
      </c>
      <c r="AY5" s="8"/>
    </row>
    <row r="6" spans="1:51">
      <c r="A6" s="32" t="s">
        <v>236</v>
      </c>
      <c r="B6" s="30" t="s">
        <v>237</v>
      </c>
      <c r="C6" s="9">
        <v>0.91438778696959999</v>
      </c>
      <c r="D6" s="9">
        <v>0.95546418306339997</v>
      </c>
      <c r="E6" s="9">
        <v>0.88804758852239996</v>
      </c>
      <c r="F6" s="9">
        <v>0.9603568821024</v>
      </c>
      <c r="G6" s="9">
        <v>0.84844416373819997</v>
      </c>
      <c r="H6" s="9">
        <v>0.77568363699760001</v>
      </c>
      <c r="I6" s="9">
        <v>0.8560377036497</v>
      </c>
      <c r="J6" s="9">
        <v>0.93472951280880001</v>
      </c>
      <c r="K6" s="9">
        <v>0.92902125309240002</v>
      </c>
      <c r="L6" s="9">
        <v>0.97622469012110002</v>
      </c>
      <c r="M6" s="9">
        <v>0.92867089692440008</v>
      </c>
      <c r="N6" s="9">
        <v>0.90330528099719998</v>
      </c>
      <c r="O6" s="9">
        <v>0.96663335214129997</v>
      </c>
      <c r="P6" s="9">
        <v>0.83712209923230008</v>
      </c>
      <c r="Q6" s="9">
        <v>0.91898916042950007</v>
      </c>
      <c r="R6" s="9">
        <v>0.86618758418910002</v>
      </c>
      <c r="S6" s="9">
        <v>0.89943171706650005</v>
      </c>
      <c r="T6" s="9">
        <v>0.86531205870600003</v>
      </c>
      <c r="U6" s="9">
        <v>0.89458866182300001</v>
      </c>
      <c r="V6" s="9">
        <v>0.94259981891290001</v>
      </c>
      <c r="W6" s="9">
        <v>0.94446047825589996</v>
      </c>
      <c r="X6" s="9">
        <v>0.78117515651420011</v>
      </c>
      <c r="Y6" s="9">
        <v>0.80880834048080008</v>
      </c>
      <c r="Z6" s="9">
        <v>1</v>
      </c>
      <c r="AA6" s="9">
        <v>1</v>
      </c>
      <c r="AB6" s="9">
        <v>0.90328478388470002</v>
      </c>
      <c r="AC6" s="9">
        <v>0.96667400512010004</v>
      </c>
      <c r="AD6" s="9">
        <v>0.82174933407299999</v>
      </c>
      <c r="AE6" s="9">
        <v>0.8618574876731</v>
      </c>
      <c r="AF6" s="9">
        <v>0.98377942477429992</v>
      </c>
      <c r="AG6" s="9">
        <v>1</v>
      </c>
      <c r="AH6" s="9">
        <v>1</v>
      </c>
      <c r="AI6" s="9">
        <v>1</v>
      </c>
      <c r="AJ6" s="9"/>
      <c r="AK6" s="9">
        <v>0.88083120376370005</v>
      </c>
      <c r="AL6" s="9">
        <v>0.91804544609369998</v>
      </c>
      <c r="AM6" s="9">
        <v>0.84176931675440003</v>
      </c>
      <c r="AN6" s="9">
        <v>0.89862129711630001</v>
      </c>
      <c r="AO6" s="9">
        <v>0.9379267241343</v>
      </c>
      <c r="AP6" s="9">
        <v>1</v>
      </c>
      <c r="AQ6" s="9">
        <v>0.84064043338510008</v>
      </c>
      <c r="AR6" s="9">
        <v>1</v>
      </c>
      <c r="AS6" s="9">
        <v>0.88185457702830006</v>
      </c>
      <c r="AT6" s="9">
        <v>0.86881797210379996</v>
      </c>
      <c r="AU6" s="9">
        <v>0.94463944838629998</v>
      </c>
      <c r="AV6" s="9">
        <v>0.90807292001030004</v>
      </c>
      <c r="AW6" s="9">
        <v>0.9809595776704001</v>
      </c>
      <c r="AX6" s="9">
        <v>0.96077231072489999</v>
      </c>
      <c r="AY6" s="8"/>
    </row>
    <row r="7" spans="1:51">
      <c r="A7" s="31"/>
      <c r="B7" s="31"/>
      <c r="C7" s="10">
        <v>535</v>
      </c>
      <c r="D7" s="10">
        <v>122</v>
      </c>
      <c r="E7" s="10">
        <v>145</v>
      </c>
      <c r="F7" s="10">
        <v>149</v>
      </c>
      <c r="G7" s="10">
        <v>119</v>
      </c>
      <c r="H7" s="10">
        <v>32</v>
      </c>
      <c r="I7" s="10">
        <v>77</v>
      </c>
      <c r="J7" s="10">
        <v>91</v>
      </c>
      <c r="K7" s="10">
        <v>119</v>
      </c>
      <c r="L7" s="10">
        <v>177</v>
      </c>
      <c r="M7" s="10">
        <v>197</v>
      </c>
      <c r="N7" s="10">
        <v>313</v>
      </c>
      <c r="O7" s="10">
        <v>225</v>
      </c>
      <c r="P7" s="10">
        <v>81</v>
      </c>
      <c r="Q7" s="10">
        <v>79</v>
      </c>
      <c r="R7" s="10">
        <v>62</v>
      </c>
      <c r="S7" s="10">
        <v>19</v>
      </c>
      <c r="T7" s="10">
        <v>4</v>
      </c>
      <c r="U7" s="10">
        <v>13</v>
      </c>
      <c r="V7" s="10">
        <v>192</v>
      </c>
      <c r="W7" s="10">
        <v>216</v>
      </c>
      <c r="X7" s="10">
        <v>63</v>
      </c>
      <c r="Y7" s="10">
        <v>33</v>
      </c>
      <c r="Z7" s="10">
        <v>6</v>
      </c>
      <c r="AA7" s="10">
        <v>4</v>
      </c>
      <c r="AB7" s="10">
        <v>307</v>
      </c>
      <c r="AC7" s="10">
        <v>55</v>
      </c>
      <c r="AD7" s="10">
        <v>5</v>
      </c>
      <c r="AE7" s="10">
        <v>18</v>
      </c>
      <c r="AF7" s="10">
        <v>41</v>
      </c>
      <c r="AG7" s="10">
        <v>12</v>
      </c>
      <c r="AH7" s="10">
        <v>1</v>
      </c>
      <c r="AI7" s="10">
        <v>2</v>
      </c>
      <c r="AJ7" s="10">
        <v>0</v>
      </c>
      <c r="AK7" s="10">
        <v>82</v>
      </c>
      <c r="AL7" s="10">
        <v>209</v>
      </c>
      <c r="AM7" s="10">
        <v>16</v>
      </c>
      <c r="AN7" s="10">
        <v>150</v>
      </c>
      <c r="AO7" s="10">
        <v>127</v>
      </c>
      <c r="AP7" s="10">
        <v>1</v>
      </c>
      <c r="AQ7" s="10">
        <v>9</v>
      </c>
      <c r="AR7" s="10">
        <v>6</v>
      </c>
      <c r="AS7" s="10">
        <v>111</v>
      </c>
      <c r="AT7" s="10">
        <v>147</v>
      </c>
      <c r="AU7" s="10">
        <v>123</v>
      </c>
      <c r="AV7" s="10">
        <v>48</v>
      </c>
      <c r="AW7" s="10">
        <v>43</v>
      </c>
      <c r="AX7" s="10">
        <v>57</v>
      </c>
      <c r="AY7" s="8"/>
    </row>
    <row r="8" spans="1:51">
      <c r="A8" s="31"/>
      <c r="B8" s="31"/>
      <c r="C8" s="11" t="s">
        <v>97</v>
      </c>
      <c r="D8" s="11"/>
      <c r="E8" s="11"/>
      <c r="F8" s="11"/>
      <c r="G8" s="11"/>
      <c r="H8" s="11"/>
      <c r="I8" s="11"/>
      <c r="J8" s="11"/>
      <c r="K8" s="11"/>
      <c r="L8" s="12" t="s">
        <v>153</v>
      </c>
      <c r="M8" s="11"/>
      <c r="N8" s="11"/>
      <c r="O8" s="12" t="s">
        <v>106</v>
      </c>
      <c r="P8" s="11"/>
      <c r="Q8" s="11"/>
      <c r="R8" s="11"/>
      <c r="S8" s="11"/>
      <c r="T8" s="11"/>
      <c r="U8" s="11"/>
      <c r="V8" s="11"/>
      <c r="W8" s="11"/>
      <c r="X8" s="11"/>
      <c r="Y8" s="11"/>
      <c r="Z8" s="11"/>
      <c r="AA8" s="11"/>
      <c r="AB8" s="11"/>
      <c r="AC8" s="11"/>
      <c r="AD8" s="11"/>
      <c r="AE8" s="11"/>
      <c r="AF8" s="11"/>
      <c r="AG8" s="11"/>
      <c r="AH8" s="11" t="s">
        <v>97</v>
      </c>
      <c r="AI8" s="11"/>
      <c r="AJ8" s="11" t="s">
        <v>97</v>
      </c>
      <c r="AK8" s="11"/>
      <c r="AL8" s="11"/>
      <c r="AM8" s="11"/>
      <c r="AN8" s="11"/>
      <c r="AO8" s="11"/>
      <c r="AP8" s="11" t="s">
        <v>97</v>
      </c>
      <c r="AQ8" s="11"/>
      <c r="AR8" s="11"/>
      <c r="AS8" s="11"/>
      <c r="AT8" s="11"/>
      <c r="AU8" s="11"/>
      <c r="AV8" s="11"/>
      <c r="AW8" s="11"/>
      <c r="AX8" s="11"/>
      <c r="AY8" s="8"/>
    </row>
    <row r="9" spans="1:51">
      <c r="A9" s="31"/>
      <c r="B9" s="30" t="s">
        <v>238</v>
      </c>
      <c r="C9" s="9">
        <v>6.1197256121840002E-2</v>
      </c>
      <c r="D9" s="9">
        <v>4.0048709353270012E-2</v>
      </c>
      <c r="E9" s="9">
        <v>0.1030079689399</v>
      </c>
      <c r="F9" s="9">
        <v>3.2932947988090003E-2</v>
      </c>
      <c r="G9" s="9">
        <v>6.6540790597069993E-2</v>
      </c>
      <c r="H9" s="9">
        <v>0.14295527320400001</v>
      </c>
      <c r="I9" s="9">
        <v>0.1381336978663</v>
      </c>
      <c r="J9" s="9">
        <v>2.5234733854960001E-2</v>
      </c>
      <c r="K9" s="9">
        <v>4.9163392914550012E-2</v>
      </c>
      <c r="L9" s="9">
        <v>1.355973001061E-2</v>
      </c>
      <c r="M9" s="9">
        <v>4.3986670990690001E-2</v>
      </c>
      <c r="N9" s="9">
        <v>7.5952817328479999E-2</v>
      </c>
      <c r="O9" s="9">
        <v>3.0344560368359998E-2</v>
      </c>
      <c r="P9" s="9">
        <v>0.10479963385299999</v>
      </c>
      <c r="Q9" s="9">
        <v>4.4083223955310002E-2</v>
      </c>
      <c r="R9" s="9">
        <v>0.108071132956</v>
      </c>
      <c r="S9" s="9">
        <v>6.2067444678720003E-2</v>
      </c>
      <c r="T9" s="9">
        <v>0</v>
      </c>
      <c r="U9" s="9">
        <v>6.0466237026209999E-2</v>
      </c>
      <c r="V9" s="9">
        <v>4.491896125073E-2</v>
      </c>
      <c r="W9" s="9">
        <v>2.9303428509709999E-2</v>
      </c>
      <c r="X9" s="9">
        <v>0.15817332768340001</v>
      </c>
      <c r="Y9" s="9">
        <v>0.16171546908750001</v>
      </c>
      <c r="Z9" s="9">
        <v>0</v>
      </c>
      <c r="AA9" s="9">
        <v>0</v>
      </c>
      <c r="AB9" s="9">
        <v>7.0663390771400006E-2</v>
      </c>
      <c r="AC9" s="9">
        <v>1.6523241542660001E-2</v>
      </c>
      <c r="AD9" s="9">
        <v>0.17825066592700001</v>
      </c>
      <c r="AE9" s="9">
        <v>3.2277946698349998E-2</v>
      </c>
      <c r="AF9" s="9">
        <v>1.6220575225700001E-2</v>
      </c>
      <c r="AG9" s="9">
        <v>0</v>
      </c>
      <c r="AH9" s="9">
        <v>0</v>
      </c>
      <c r="AI9" s="9">
        <v>0</v>
      </c>
      <c r="AJ9" s="9"/>
      <c r="AK9" s="9">
        <v>9.6496342903640009E-2</v>
      </c>
      <c r="AL9" s="9">
        <v>4.9397628936079997E-2</v>
      </c>
      <c r="AM9" s="9">
        <v>5.783224922395E-2</v>
      </c>
      <c r="AN9" s="9">
        <v>7.775605655498001E-2</v>
      </c>
      <c r="AO9" s="9">
        <v>5.6929547914480003E-2</v>
      </c>
      <c r="AP9" s="9">
        <v>0</v>
      </c>
      <c r="AQ9" s="9">
        <v>0.1112153207642</v>
      </c>
      <c r="AR9" s="9">
        <v>0</v>
      </c>
      <c r="AS9" s="9">
        <v>0.10457854903490001</v>
      </c>
      <c r="AT9" s="9">
        <v>6.7320927299759997E-2</v>
      </c>
      <c r="AU9" s="9">
        <v>4.0884430741309999E-2</v>
      </c>
      <c r="AV9" s="9">
        <v>9.1927079989720009E-2</v>
      </c>
      <c r="AW9" s="9">
        <v>1.9040422329559999E-2</v>
      </c>
      <c r="AX9" s="9">
        <v>3.1217279517840001E-2</v>
      </c>
      <c r="AY9" s="8"/>
    </row>
    <row r="10" spans="1:51">
      <c r="A10" s="31"/>
      <c r="B10" s="31"/>
      <c r="C10" s="10">
        <v>27</v>
      </c>
      <c r="D10" s="10">
        <v>6</v>
      </c>
      <c r="E10" s="10">
        <v>11</v>
      </c>
      <c r="F10" s="10">
        <v>5</v>
      </c>
      <c r="G10" s="10">
        <v>5</v>
      </c>
      <c r="H10" s="10">
        <v>3</v>
      </c>
      <c r="I10" s="10">
        <v>10</v>
      </c>
      <c r="J10" s="10">
        <v>3</v>
      </c>
      <c r="K10" s="10">
        <v>6</v>
      </c>
      <c r="L10" s="10">
        <v>3</v>
      </c>
      <c r="M10" s="10">
        <v>8</v>
      </c>
      <c r="N10" s="10">
        <v>17</v>
      </c>
      <c r="O10" s="10">
        <v>8</v>
      </c>
      <c r="P10" s="10">
        <v>6</v>
      </c>
      <c r="Q10" s="10">
        <v>4</v>
      </c>
      <c r="R10" s="10">
        <v>4</v>
      </c>
      <c r="S10" s="10">
        <v>1</v>
      </c>
      <c r="T10" s="10">
        <v>0</v>
      </c>
      <c r="U10" s="10">
        <v>1</v>
      </c>
      <c r="V10" s="10">
        <v>9</v>
      </c>
      <c r="W10" s="10">
        <v>7</v>
      </c>
      <c r="X10" s="10">
        <v>5</v>
      </c>
      <c r="Y10" s="10">
        <v>4</v>
      </c>
      <c r="Z10" s="10">
        <v>0</v>
      </c>
      <c r="AA10" s="10">
        <v>0</v>
      </c>
      <c r="AB10" s="10">
        <v>17</v>
      </c>
      <c r="AC10" s="10">
        <v>1</v>
      </c>
      <c r="AD10" s="10">
        <v>1</v>
      </c>
      <c r="AE10" s="10">
        <v>1</v>
      </c>
      <c r="AF10" s="10">
        <v>1</v>
      </c>
      <c r="AG10" s="10">
        <v>0</v>
      </c>
      <c r="AH10" s="10">
        <v>0</v>
      </c>
      <c r="AI10" s="10">
        <v>0</v>
      </c>
      <c r="AJ10" s="10">
        <v>0</v>
      </c>
      <c r="AK10" s="10">
        <v>5</v>
      </c>
      <c r="AL10" s="10">
        <v>10</v>
      </c>
      <c r="AM10" s="10">
        <v>1</v>
      </c>
      <c r="AN10" s="10">
        <v>7</v>
      </c>
      <c r="AO10" s="10">
        <v>5</v>
      </c>
      <c r="AP10" s="10">
        <v>0</v>
      </c>
      <c r="AQ10" s="10">
        <v>2</v>
      </c>
      <c r="AR10" s="10">
        <v>0</v>
      </c>
      <c r="AS10" s="10">
        <v>9</v>
      </c>
      <c r="AT10" s="10">
        <v>9</v>
      </c>
      <c r="AU10" s="10">
        <v>4</v>
      </c>
      <c r="AV10" s="10">
        <v>2</v>
      </c>
      <c r="AW10" s="10">
        <v>1</v>
      </c>
      <c r="AX10" s="10">
        <v>2</v>
      </c>
      <c r="AY10" s="8"/>
    </row>
    <row r="11" spans="1:51">
      <c r="A11" s="31"/>
      <c r="B11" s="31"/>
      <c r="C11" s="11" t="s">
        <v>97</v>
      </c>
      <c r="D11" s="11"/>
      <c r="E11" s="11"/>
      <c r="F11" s="11"/>
      <c r="G11" s="11"/>
      <c r="H11" s="12" t="s">
        <v>103</v>
      </c>
      <c r="I11" s="12" t="s">
        <v>101</v>
      </c>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t="s">
        <v>97</v>
      </c>
      <c r="AI11" s="11"/>
      <c r="AJ11" s="11" t="s">
        <v>97</v>
      </c>
      <c r="AK11" s="11"/>
      <c r="AL11" s="11"/>
      <c r="AM11" s="11"/>
      <c r="AN11" s="11"/>
      <c r="AO11" s="11"/>
      <c r="AP11" s="11" t="s">
        <v>97</v>
      </c>
      <c r="AQ11" s="11"/>
      <c r="AR11" s="11"/>
      <c r="AS11" s="11"/>
      <c r="AT11" s="11"/>
      <c r="AU11" s="11"/>
      <c r="AV11" s="11"/>
      <c r="AW11" s="11"/>
      <c r="AX11" s="11"/>
      <c r="AY11" s="8"/>
    </row>
    <row r="12" spans="1:51">
      <c r="A12" s="31"/>
      <c r="B12" s="30" t="s">
        <v>239</v>
      </c>
      <c r="C12" s="9">
        <v>1.254069671581E-2</v>
      </c>
      <c r="D12" s="9">
        <v>0</v>
      </c>
      <c r="E12" s="9">
        <v>0</v>
      </c>
      <c r="F12" s="9">
        <v>0</v>
      </c>
      <c r="G12" s="9">
        <v>5.5759303763189987E-2</v>
      </c>
      <c r="H12" s="9">
        <v>7.0504977414119999E-2</v>
      </c>
      <c r="I12" s="9">
        <v>0</v>
      </c>
      <c r="J12" s="9">
        <v>1.6058380957060001E-2</v>
      </c>
      <c r="K12" s="9">
        <v>8.9141656922240003E-3</v>
      </c>
      <c r="L12" s="9">
        <v>0</v>
      </c>
      <c r="M12" s="9">
        <v>1.749711089498E-2</v>
      </c>
      <c r="N12" s="9">
        <v>5.9613127656540001E-3</v>
      </c>
      <c r="O12" s="9">
        <v>0</v>
      </c>
      <c r="P12" s="9">
        <v>4.8355461031059997E-2</v>
      </c>
      <c r="Q12" s="9">
        <v>1.219736086867E-2</v>
      </c>
      <c r="R12" s="9">
        <v>2.574128285492E-2</v>
      </c>
      <c r="S12" s="9">
        <v>0</v>
      </c>
      <c r="T12" s="9">
        <v>0</v>
      </c>
      <c r="U12" s="9">
        <v>0</v>
      </c>
      <c r="V12" s="9">
        <v>4.4973642267189997E-3</v>
      </c>
      <c r="W12" s="9">
        <v>1.955305374681E-2</v>
      </c>
      <c r="X12" s="9">
        <v>2.4917518153049999E-2</v>
      </c>
      <c r="Y12" s="9">
        <v>0</v>
      </c>
      <c r="Z12" s="9">
        <v>0</v>
      </c>
      <c r="AA12" s="9">
        <v>0</v>
      </c>
      <c r="AB12" s="9">
        <v>1.7019827304959999E-2</v>
      </c>
      <c r="AC12" s="9">
        <v>0</v>
      </c>
      <c r="AD12" s="9">
        <v>0</v>
      </c>
      <c r="AE12" s="9">
        <v>6.8865190506220003E-2</v>
      </c>
      <c r="AF12" s="9">
        <v>0</v>
      </c>
      <c r="AG12" s="9">
        <v>0</v>
      </c>
      <c r="AH12" s="9">
        <v>0</v>
      </c>
      <c r="AI12" s="9">
        <v>0</v>
      </c>
      <c r="AJ12" s="9"/>
      <c r="AK12" s="9">
        <v>0</v>
      </c>
      <c r="AL12" s="9">
        <v>3.0068094401999999E-2</v>
      </c>
      <c r="AM12" s="9">
        <v>0</v>
      </c>
      <c r="AN12" s="9">
        <v>0</v>
      </c>
      <c r="AO12" s="9">
        <v>0</v>
      </c>
      <c r="AP12" s="9">
        <v>0</v>
      </c>
      <c r="AQ12" s="9">
        <v>0</v>
      </c>
      <c r="AR12" s="9">
        <v>0</v>
      </c>
      <c r="AS12" s="9">
        <v>0</v>
      </c>
      <c r="AT12" s="9">
        <v>3.9887305544370012E-2</v>
      </c>
      <c r="AU12" s="9">
        <v>6.7500475224480001E-3</v>
      </c>
      <c r="AV12" s="9">
        <v>0</v>
      </c>
      <c r="AW12" s="9">
        <v>0</v>
      </c>
      <c r="AX12" s="9">
        <v>0</v>
      </c>
      <c r="AY12" s="8"/>
    </row>
    <row r="13" spans="1:51">
      <c r="A13" s="31"/>
      <c r="B13" s="31"/>
      <c r="C13" s="10">
        <v>3</v>
      </c>
      <c r="D13" s="10">
        <v>0</v>
      </c>
      <c r="E13" s="10">
        <v>0</v>
      </c>
      <c r="F13" s="10">
        <v>0</v>
      </c>
      <c r="G13" s="10">
        <v>3</v>
      </c>
      <c r="H13" s="10">
        <v>1</v>
      </c>
      <c r="I13" s="10">
        <v>0</v>
      </c>
      <c r="J13" s="10">
        <v>1</v>
      </c>
      <c r="K13" s="10">
        <v>1</v>
      </c>
      <c r="L13" s="10">
        <v>0</v>
      </c>
      <c r="M13" s="10">
        <v>1</v>
      </c>
      <c r="N13" s="10">
        <v>1</v>
      </c>
      <c r="O13" s="10">
        <v>0</v>
      </c>
      <c r="P13" s="10">
        <v>1</v>
      </c>
      <c r="Q13" s="10">
        <v>1</v>
      </c>
      <c r="R13" s="10">
        <v>1</v>
      </c>
      <c r="S13" s="10">
        <v>0</v>
      </c>
      <c r="T13" s="10">
        <v>0</v>
      </c>
      <c r="U13" s="10">
        <v>0</v>
      </c>
      <c r="V13" s="10">
        <v>1</v>
      </c>
      <c r="W13" s="10">
        <v>1</v>
      </c>
      <c r="X13" s="10">
        <v>1</v>
      </c>
      <c r="Y13" s="10">
        <v>0</v>
      </c>
      <c r="Z13" s="10">
        <v>0</v>
      </c>
      <c r="AA13" s="10">
        <v>0</v>
      </c>
      <c r="AB13" s="10">
        <v>2</v>
      </c>
      <c r="AC13" s="10">
        <v>0</v>
      </c>
      <c r="AD13" s="10">
        <v>0</v>
      </c>
      <c r="AE13" s="10">
        <v>1</v>
      </c>
      <c r="AF13" s="10">
        <v>0</v>
      </c>
      <c r="AG13" s="10">
        <v>0</v>
      </c>
      <c r="AH13" s="10">
        <v>0</v>
      </c>
      <c r="AI13" s="10">
        <v>0</v>
      </c>
      <c r="AJ13" s="10">
        <v>0</v>
      </c>
      <c r="AK13" s="10">
        <v>0</v>
      </c>
      <c r="AL13" s="10">
        <v>3</v>
      </c>
      <c r="AM13" s="10">
        <v>0</v>
      </c>
      <c r="AN13" s="10">
        <v>0</v>
      </c>
      <c r="AO13" s="10">
        <v>0</v>
      </c>
      <c r="AP13" s="10">
        <v>0</v>
      </c>
      <c r="AQ13" s="10">
        <v>0</v>
      </c>
      <c r="AR13" s="10">
        <v>0</v>
      </c>
      <c r="AS13" s="10">
        <v>0</v>
      </c>
      <c r="AT13" s="10">
        <v>2</v>
      </c>
      <c r="AU13" s="10">
        <v>1</v>
      </c>
      <c r="AV13" s="10">
        <v>0</v>
      </c>
      <c r="AW13" s="10">
        <v>0</v>
      </c>
      <c r="AX13" s="10">
        <v>0</v>
      </c>
      <c r="AY13" s="8"/>
    </row>
    <row r="14" spans="1:51">
      <c r="A14" s="31"/>
      <c r="B14" s="31"/>
      <c r="C14" s="11" t="s">
        <v>97</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t="s">
        <v>97</v>
      </c>
      <c r="AI14" s="11"/>
      <c r="AJ14" s="11" t="s">
        <v>97</v>
      </c>
      <c r="AK14" s="11"/>
      <c r="AL14" s="11"/>
      <c r="AM14" s="11"/>
      <c r="AN14" s="11"/>
      <c r="AO14" s="11"/>
      <c r="AP14" s="11" t="s">
        <v>97</v>
      </c>
      <c r="AQ14" s="11"/>
      <c r="AR14" s="11"/>
      <c r="AS14" s="11"/>
      <c r="AT14" s="11"/>
      <c r="AU14" s="11"/>
      <c r="AV14" s="11"/>
      <c r="AW14" s="11"/>
      <c r="AX14" s="11"/>
      <c r="AY14" s="8"/>
    </row>
    <row r="15" spans="1:51">
      <c r="A15" s="31"/>
      <c r="B15" s="30" t="s">
        <v>240</v>
      </c>
      <c r="C15" s="9">
        <v>5.0729473743389994E-3</v>
      </c>
      <c r="D15" s="9">
        <v>0</v>
      </c>
      <c r="E15" s="9">
        <v>5.171898539581E-3</v>
      </c>
      <c r="F15" s="9">
        <v>6.7101699095489997E-3</v>
      </c>
      <c r="G15" s="9">
        <v>8.1928955397240003E-3</v>
      </c>
      <c r="H15" s="9">
        <v>0</v>
      </c>
      <c r="I15" s="9">
        <v>0</v>
      </c>
      <c r="J15" s="9">
        <v>9.8227320683999999E-3</v>
      </c>
      <c r="K15" s="9">
        <v>7.8704350515550001E-3</v>
      </c>
      <c r="L15" s="9">
        <v>6.5994125799699998E-3</v>
      </c>
      <c r="M15" s="9">
        <v>4.0472278892029999E-3</v>
      </c>
      <c r="N15" s="9">
        <v>6.4592660074649999E-3</v>
      </c>
      <c r="O15" s="9">
        <v>0</v>
      </c>
      <c r="P15" s="9">
        <v>0</v>
      </c>
      <c r="Q15" s="9">
        <v>2.4730254746479999E-2</v>
      </c>
      <c r="R15" s="9">
        <v>0</v>
      </c>
      <c r="S15" s="9">
        <v>0</v>
      </c>
      <c r="T15" s="9">
        <v>0.134687941294</v>
      </c>
      <c r="U15" s="9">
        <v>0</v>
      </c>
      <c r="V15" s="9">
        <v>0</v>
      </c>
      <c r="W15" s="9">
        <v>4.4760670783600002E-3</v>
      </c>
      <c r="X15" s="9">
        <v>2.7157979677090001E-2</v>
      </c>
      <c r="Y15" s="9">
        <v>0</v>
      </c>
      <c r="Z15" s="9">
        <v>0</v>
      </c>
      <c r="AA15" s="9">
        <v>0</v>
      </c>
      <c r="AB15" s="9">
        <v>9.0319980389330003E-3</v>
      </c>
      <c r="AC15" s="9">
        <v>0</v>
      </c>
      <c r="AD15" s="9">
        <v>0</v>
      </c>
      <c r="AE15" s="9">
        <v>0</v>
      </c>
      <c r="AF15" s="9">
        <v>0</v>
      </c>
      <c r="AG15" s="9">
        <v>0</v>
      </c>
      <c r="AH15" s="9">
        <v>0</v>
      </c>
      <c r="AI15" s="9">
        <v>0</v>
      </c>
      <c r="AJ15" s="9"/>
      <c r="AK15" s="9">
        <v>0</v>
      </c>
      <c r="AL15" s="9">
        <v>0</v>
      </c>
      <c r="AM15" s="9">
        <v>0</v>
      </c>
      <c r="AN15" s="9">
        <v>1.970141822526E-2</v>
      </c>
      <c r="AO15" s="9">
        <v>0</v>
      </c>
      <c r="AP15" s="9">
        <v>0</v>
      </c>
      <c r="AQ15" s="9">
        <v>0</v>
      </c>
      <c r="AR15" s="9">
        <v>0</v>
      </c>
      <c r="AS15" s="9">
        <v>7.8447030326099995E-3</v>
      </c>
      <c r="AT15" s="9">
        <v>6.713717916064E-3</v>
      </c>
      <c r="AU15" s="9">
        <v>7.7260733499300007E-3</v>
      </c>
      <c r="AV15" s="9">
        <v>0</v>
      </c>
      <c r="AW15" s="9">
        <v>0</v>
      </c>
      <c r="AX15" s="9">
        <v>0</v>
      </c>
      <c r="AY15" s="8"/>
    </row>
    <row r="16" spans="1:51">
      <c r="A16" s="31"/>
      <c r="B16" s="31"/>
      <c r="C16" s="10">
        <v>3</v>
      </c>
      <c r="D16" s="10">
        <v>0</v>
      </c>
      <c r="E16" s="10">
        <v>1</v>
      </c>
      <c r="F16" s="10">
        <v>1</v>
      </c>
      <c r="G16" s="10">
        <v>1</v>
      </c>
      <c r="H16" s="10">
        <v>0</v>
      </c>
      <c r="I16" s="10">
        <v>0</v>
      </c>
      <c r="J16" s="10">
        <v>1</v>
      </c>
      <c r="K16" s="10">
        <v>1</v>
      </c>
      <c r="L16" s="10">
        <v>1</v>
      </c>
      <c r="M16" s="10">
        <v>1</v>
      </c>
      <c r="N16" s="10">
        <v>2</v>
      </c>
      <c r="O16" s="10">
        <v>0</v>
      </c>
      <c r="P16" s="10">
        <v>0</v>
      </c>
      <c r="Q16" s="10">
        <v>2</v>
      </c>
      <c r="R16" s="10">
        <v>0</v>
      </c>
      <c r="S16" s="10">
        <v>0</v>
      </c>
      <c r="T16" s="10">
        <v>1</v>
      </c>
      <c r="U16" s="10">
        <v>0</v>
      </c>
      <c r="V16" s="10">
        <v>0</v>
      </c>
      <c r="W16" s="10">
        <v>1</v>
      </c>
      <c r="X16" s="10">
        <v>2</v>
      </c>
      <c r="Y16" s="10">
        <v>0</v>
      </c>
      <c r="Z16" s="10">
        <v>0</v>
      </c>
      <c r="AA16" s="10">
        <v>0</v>
      </c>
      <c r="AB16" s="10">
        <v>3</v>
      </c>
      <c r="AC16" s="10">
        <v>0</v>
      </c>
      <c r="AD16" s="10">
        <v>0</v>
      </c>
      <c r="AE16" s="10">
        <v>0</v>
      </c>
      <c r="AF16" s="10">
        <v>0</v>
      </c>
      <c r="AG16" s="10">
        <v>0</v>
      </c>
      <c r="AH16" s="10">
        <v>0</v>
      </c>
      <c r="AI16" s="10">
        <v>0</v>
      </c>
      <c r="AJ16" s="10">
        <v>0</v>
      </c>
      <c r="AK16" s="10">
        <v>0</v>
      </c>
      <c r="AL16" s="10">
        <v>0</v>
      </c>
      <c r="AM16" s="10">
        <v>0</v>
      </c>
      <c r="AN16" s="10">
        <v>3</v>
      </c>
      <c r="AO16" s="10">
        <v>0</v>
      </c>
      <c r="AP16" s="10">
        <v>0</v>
      </c>
      <c r="AQ16" s="10">
        <v>0</v>
      </c>
      <c r="AR16" s="10">
        <v>0</v>
      </c>
      <c r="AS16" s="10">
        <v>1</v>
      </c>
      <c r="AT16" s="10">
        <v>1</v>
      </c>
      <c r="AU16" s="10">
        <v>1</v>
      </c>
      <c r="AV16" s="10">
        <v>0</v>
      </c>
      <c r="AW16" s="10">
        <v>0</v>
      </c>
      <c r="AX16" s="10">
        <v>0</v>
      </c>
      <c r="AY16" s="8"/>
    </row>
    <row r="17" spans="1:51">
      <c r="A17" s="31"/>
      <c r="B17" s="31"/>
      <c r="C17" s="11" t="s">
        <v>97</v>
      </c>
      <c r="D17" s="11"/>
      <c r="E17" s="11"/>
      <c r="F17" s="11"/>
      <c r="G17" s="11"/>
      <c r="H17" s="11"/>
      <c r="I17" s="11"/>
      <c r="J17" s="11"/>
      <c r="K17" s="11"/>
      <c r="L17" s="11"/>
      <c r="M17" s="11"/>
      <c r="N17" s="11"/>
      <c r="O17" s="11"/>
      <c r="P17" s="11"/>
      <c r="Q17" s="11"/>
      <c r="R17" s="11"/>
      <c r="S17" s="11"/>
      <c r="T17" s="12" t="s">
        <v>153</v>
      </c>
      <c r="U17" s="11"/>
      <c r="V17" s="11"/>
      <c r="W17" s="11"/>
      <c r="X17" s="11"/>
      <c r="Y17" s="11"/>
      <c r="Z17" s="11"/>
      <c r="AA17" s="11"/>
      <c r="AB17" s="11"/>
      <c r="AC17" s="11"/>
      <c r="AD17" s="11"/>
      <c r="AE17" s="11"/>
      <c r="AF17" s="11"/>
      <c r="AG17" s="11"/>
      <c r="AH17" s="11" t="s">
        <v>97</v>
      </c>
      <c r="AI17" s="11"/>
      <c r="AJ17" s="11" t="s">
        <v>97</v>
      </c>
      <c r="AK17" s="11"/>
      <c r="AL17" s="11"/>
      <c r="AM17" s="11"/>
      <c r="AN17" s="11"/>
      <c r="AO17" s="11"/>
      <c r="AP17" s="11" t="s">
        <v>97</v>
      </c>
      <c r="AQ17" s="11"/>
      <c r="AR17" s="11"/>
      <c r="AS17" s="11"/>
      <c r="AT17" s="11"/>
      <c r="AU17" s="11"/>
      <c r="AV17" s="11"/>
      <c r="AW17" s="11"/>
      <c r="AX17" s="11"/>
      <c r="AY17" s="8"/>
    </row>
    <row r="18" spans="1:51">
      <c r="A18" s="31"/>
      <c r="B18" s="30" t="s">
        <v>73</v>
      </c>
      <c r="C18" s="9">
        <v>6.8013128184329997E-3</v>
      </c>
      <c r="D18" s="9">
        <v>4.4871075832939996E-3</v>
      </c>
      <c r="E18" s="9">
        <v>3.772543998075E-3</v>
      </c>
      <c r="F18" s="9">
        <v>0</v>
      </c>
      <c r="G18" s="9">
        <v>2.1062846361850001E-2</v>
      </c>
      <c r="H18" s="9">
        <v>1.085611238431E-2</v>
      </c>
      <c r="I18" s="9">
        <v>5.8285984839769999E-3</v>
      </c>
      <c r="J18" s="9">
        <v>1.4154640310760001E-2</v>
      </c>
      <c r="K18" s="9">
        <v>5.0307532492940002E-3</v>
      </c>
      <c r="L18" s="9">
        <v>3.6161672883380002E-3</v>
      </c>
      <c r="M18" s="9">
        <v>5.7980933007290014E-3</v>
      </c>
      <c r="N18" s="9">
        <v>8.321322901162E-3</v>
      </c>
      <c r="O18" s="9">
        <v>3.0220874903869998E-3</v>
      </c>
      <c r="P18" s="9">
        <v>9.7228058836590012E-3</v>
      </c>
      <c r="Q18" s="9">
        <v>0</v>
      </c>
      <c r="R18" s="9">
        <v>0</v>
      </c>
      <c r="S18" s="9">
        <v>3.850083825483E-2</v>
      </c>
      <c r="T18" s="9">
        <v>0</v>
      </c>
      <c r="U18" s="9">
        <v>4.494510115079E-2</v>
      </c>
      <c r="V18" s="9">
        <v>7.9838556096899996E-3</v>
      </c>
      <c r="W18" s="9">
        <v>2.2069724092340002E-3</v>
      </c>
      <c r="X18" s="9">
        <v>8.576017972263001E-3</v>
      </c>
      <c r="Y18" s="9">
        <v>2.9476190431700001E-2</v>
      </c>
      <c r="Z18" s="9">
        <v>0</v>
      </c>
      <c r="AA18" s="9">
        <v>0</v>
      </c>
      <c r="AB18" s="9">
        <v>0</v>
      </c>
      <c r="AC18" s="9">
        <v>1.6802753337279999E-2</v>
      </c>
      <c r="AD18" s="9">
        <v>0</v>
      </c>
      <c r="AE18" s="9">
        <v>3.6999375122320002E-2</v>
      </c>
      <c r="AF18" s="9">
        <v>0</v>
      </c>
      <c r="AG18" s="9">
        <v>0</v>
      </c>
      <c r="AH18" s="9">
        <v>0</v>
      </c>
      <c r="AI18" s="9">
        <v>0</v>
      </c>
      <c r="AJ18" s="9"/>
      <c r="AK18" s="9">
        <v>2.2672453332640001E-2</v>
      </c>
      <c r="AL18" s="9">
        <v>2.4888305682219999E-3</v>
      </c>
      <c r="AM18" s="9">
        <v>0.1003984340217</v>
      </c>
      <c r="AN18" s="9">
        <v>3.9212281034359999E-3</v>
      </c>
      <c r="AO18" s="9">
        <v>5.1437279512379997E-3</v>
      </c>
      <c r="AP18" s="9">
        <v>0</v>
      </c>
      <c r="AQ18" s="9">
        <v>4.8144245850730003E-2</v>
      </c>
      <c r="AR18" s="9">
        <v>0</v>
      </c>
      <c r="AS18" s="9">
        <v>5.7221709041390002E-3</v>
      </c>
      <c r="AT18" s="9">
        <v>1.7260077136000002E-2</v>
      </c>
      <c r="AU18" s="9">
        <v>0</v>
      </c>
      <c r="AV18" s="9">
        <v>0</v>
      </c>
      <c r="AW18" s="9">
        <v>0</v>
      </c>
      <c r="AX18" s="9">
        <v>8.0104097572540004E-3</v>
      </c>
      <c r="AY18" s="8"/>
    </row>
    <row r="19" spans="1:51">
      <c r="A19" s="31"/>
      <c r="B19" s="31"/>
      <c r="C19" s="10">
        <v>6</v>
      </c>
      <c r="D19" s="10">
        <v>1</v>
      </c>
      <c r="E19" s="10">
        <v>1</v>
      </c>
      <c r="F19" s="10">
        <v>0</v>
      </c>
      <c r="G19" s="10">
        <v>4</v>
      </c>
      <c r="H19" s="10">
        <v>1</v>
      </c>
      <c r="I19" s="10">
        <v>1</v>
      </c>
      <c r="J19" s="10">
        <v>2</v>
      </c>
      <c r="K19" s="10">
        <v>1</v>
      </c>
      <c r="L19" s="10">
        <v>1</v>
      </c>
      <c r="M19" s="10">
        <v>2</v>
      </c>
      <c r="N19" s="10">
        <v>4</v>
      </c>
      <c r="O19" s="10">
        <v>1</v>
      </c>
      <c r="P19" s="10">
        <v>1</v>
      </c>
      <c r="Q19" s="10">
        <v>0</v>
      </c>
      <c r="R19" s="10">
        <v>0</v>
      </c>
      <c r="S19" s="10">
        <v>1</v>
      </c>
      <c r="T19" s="10">
        <v>0</v>
      </c>
      <c r="U19" s="10">
        <v>1</v>
      </c>
      <c r="V19" s="10">
        <v>2</v>
      </c>
      <c r="W19" s="10">
        <v>1</v>
      </c>
      <c r="X19" s="10">
        <v>1</v>
      </c>
      <c r="Y19" s="10">
        <v>2</v>
      </c>
      <c r="Z19" s="10">
        <v>0</v>
      </c>
      <c r="AA19" s="10">
        <v>0</v>
      </c>
      <c r="AB19" s="10">
        <v>0</v>
      </c>
      <c r="AC19" s="10">
        <v>2</v>
      </c>
      <c r="AD19" s="10">
        <v>0</v>
      </c>
      <c r="AE19" s="10">
        <v>1</v>
      </c>
      <c r="AF19" s="10">
        <v>0</v>
      </c>
      <c r="AG19" s="10">
        <v>0</v>
      </c>
      <c r="AH19" s="10">
        <v>0</v>
      </c>
      <c r="AI19" s="10">
        <v>0</v>
      </c>
      <c r="AJ19" s="10">
        <v>0</v>
      </c>
      <c r="AK19" s="10">
        <v>3</v>
      </c>
      <c r="AL19" s="10">
        <v>1</v>
      </c>
      <c r="AM19" s="10">
        <v>2</v>
      </c>
      <c r="AN19" s="10">
        <v>1</v>
      </c>
      <c r="AO19" s="10">
        <v>1</v>
      </c>
      <c r="AP19" s="10">
        <v>0</v>
      </c>
      <c r="AQ19" s="10">
        <v>1</v>
      </c>
      <c r="AR19" s="10">
        <v>0</v>
      </c>
      <c r="AS19" s="10">
        <v>1</v>
      </c>
      <c r="AT19" s="10">
        <v>4</v>
      </c>
      <c r="AU19" s="10">
        <v>0</v>
      </c>
      <c r="AV19" s="10">
        <v>0</v>
      </c>
      <c r="AW19" s="10">
        <v>0</v>
      </c>
      <c r="AX19" s="10">
        <v>1</v>
      </c>
      <c r="AY19" s="8"/>
    </row>
    <row r="20" spans="1:51">
      <c r="A20" s="31"/>
      <c r="B20" s="31"/>
      <c r="C20" s="11" t="s">
        <v>97</v>
      </c>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2" t="s">
        <v>99</v>
      </c>
      <c r="AD20" s="11"/>
      <c r="AE20" s="12" t="s">
        <v>99</v>
      </c>
      <c r="AF20" s="11"/>
      <c r="AG20" s="11"/>
      <c r="AH20" s="11" t="s">
        <v>97</v>
      </c>
      <c r="AI20" s="11"/>
      <c r="AJ20" s="11" t="s">
        <v>97</v>
      </c>
      <c r="AK20" s="12" t="s">
        <v>99</v>
      </c>
      <c r="AL20" s="11"/>
      <c r="AM20" s="12" t="s">
        <v>241</v>
      </c>
      <c r="AN20" s="11"/>
      <c r="AO20" s="11"/>
      <c r="AP20" s="11" t="s">
        <v>97</v>
      </c>
      <c r="AQ20" s="12" t="s">
        <v>99</v>
      </c>
      <c r="AR20" s="11"/>
      <c r="AS20" s="11"/>
      <c r="AT20" s="11"/>
      <c r="AU20" s="11"/>
      <c r="AV20" s="11"/>
      <c r="AW20" s="11"/>
      <c r="AX20" s="11"/>
      <c r="AY20" s="8"/>
    </row>
    <row r="21" spans="1:51">
      <c r="A21" s="31"/>
      <c r="B21" s="30" t="s">
        <v>30</v>
      </c>
      <c r="C21" s="9">
        <v>1</v>
      </c>
      <c r="D21" s="9">
        <v>1</v>
      </c>
      <c r="E21" s="9">
        <v>1</v>
      </c>
      <c r="F21" s="9">
        <v>1</v>
      </c>
      <c r="G21" s="9">
        <v>1</v>
      </c>
      <c r="H21" s="9">
        <v>1</v>
      </c>
      <c r="I21" s="9">
        <v>1</v>
      </c>
      <c r="J21" s="9">
        <v>1</v>
      </c>
      <c r="K21" s="9">
        <v>1</v>
      </c>
      <c r="L21" s="9">
        <v>1</v>
      </c>
      <c r="M21" s="9">
        <v>1</v>
      </c>
      <c r="N21" s="9">
        <v>1</v>
      </c>
      <c r="O21" s="9">
        <v>1</v>
      </c>
      <c r="P21" s="9">
        <v>1</v>
      </c>
      <c r="Q21" s="9">
        <v>1</v>
      </c>
      <c r="R21" s="9">
        <v>1</v>
      </c>
      <c r="S21" s="9">
        <v>1</v>
      </c>
      <c r="T21" s="9">
        <v>1</v>
      </c>
      <c r="U21" s="9">
        <v>1</v>
      </c>
      <c r="V21" s="9">
        <v>1</v>
      </c>
      <c r="W21" s="9">
        <v>1</v>
      </c>
      <c r="X21" s="9">
        <v>1</v>
      </c>
      <c r="Y21" s="9">
        <v>1</v>
      </c>
      <c r="Z21" s="9">
        <v>1</v>
      </c>
      <c r="AA21" s="9">
        <v>1</v>
      </c>
      <c r="AB21" s="9">
        <v>1</v>
      </c>
      <c r="AC21" s="9">
        <v>1</v>
      </c>
      <c r="AD21" s="9">
        <v>1</v>
      </c>
      <c r="AE21" s="9">
        <v>1</v>
      </c>
      <c r="AF21" s="9">
        <v>1</v>
      </c>
      <c r="AG21" s="9">
        <v>1</v>
      </c>
      <c r="AH21" s="9">
        <v>1</v>
      </c>
      <c r="AI21" s="9">
        <v>1</v>
      </c>
      <c r="AJ21" s="9"/>
      <c r="AK21" s="9">
        <v>1</v>
      </c>
      <c r="AL21" s="9">
        <v>1</v>
      </c>
      <c r="AM21" s="9">
        <v>1</v>
      </c>
      <c r="AN21" s="9">
        <v>1</v>
      </c>
      <c r="AO21" s="9">
        <v>1</v>
      </c>
      <c r="AP21" s="9">
        <v>1</v>
      </c>
      <c r="AQ21" s="9">
        <v>1</v>
      </c>
      <c r="AR21" s="9">
        <v>1</v>
      </c>
      <c r="AS21" s="9">
        <v>1</v>
      </c>
      <c r="AT21" s="9">
        <v>1</v>
      </c>
      <c r="AU21" s="9">
        <v>1</v>
      </c>
      <c r="AV21" s="9">
        <v>1</v>
      </c>
      <c r="AW21" s="9">
        <v>1</v>
      </c>
      <c r="AX21" s="9">
        <v>1</v>
      </c>
      <c r="AY21" s="8"/>
    </row>
    <row r="22" spans="1:51">
      <c r="A22" s="31"/>
      <c r="B22" s="31"/>
      <c r="C22" s="10">
        <v>574</v>
      </c>
      <c r="D22" s="10">
        <v>129</v>
      </c>
      <c r="E22" s="10">
        <v>158</v>
      </c>
      <c r="F22" s="10">
        <v>155</v>
      </c>
      <c r="G22" s="10">
        <v>132</v>
      </c>
      <c r="H22" s="10">
        <v>37</v>
      </c>
      <c r="I22" s="10">
        <v>88</v>
      </c>
      <c r="J22" s="10">
        <v>98</v>
      </c>
      <c r="K22" s="10">
        <v>128</v>
      </c>
      <c r="L22" s="10">
        <v>182</v>
      </c>
      <c r="M22" s="10">
        <v>209</v>
      </c>
      <c r="N22" s="10">
        <v>337</v>
      </c>
      <c r="O22" s="10">
        <v>234</v>
      </c>
      <c r="P22" s="10">
        <v>89</v>
      </c>
      <c r="Q22" s="10">
        <v>86</v>
      </c>
      <c r="R22" s="10">
        <v>67</v>
      </c>
      <c r="S22" s="10">
        <v>21</v>
      </c>
      <c r="T22" s="10">
        <v>5</v>
      </c>
      <c r="U22" s="10">
        <v>15</v>
      </c>
      <c r="V22" s="10">
        <v>204</v>
      </c>
      <c r="W22" s="10">
        <v>226</v>
      </c>
      <c r="X22" s="10">
        <v>72</v>
      </c>
      <c r="Y22" s="10">
        <v>39</v>
      </c>
      <c r="Z22" s="10">
        <v>6</v>
      </c>
      <c r="AA22" s="10">
        <v>4</v>
      </c>
      <c r="AB22" s="10">
        <v>329</v>
      </c>
      <c r="AC22" s="10">
        <v>58</v>
      </c>
      <c r="AD22" s="10">
        <v>6</v>
      </c>
      <c r="AE22" s="10">
        <v>21</v>
      </c>
      <c r="AF22" s="10">
        <v>42</v>
      </c>
      <c r="AG22" s="10">
        <v>12</v>
      </c>
      <c r="AH22" s="10">
        <v>1</v>
      </c>
      <c r="AI22" s="10">
        <v>2</v>
      </c>
      <c r="AJ22" s="10">
        <v>0</v>
      </c>
      <c r="AK22" s="10">
        <v>90</v>
      </c>
      <c r="AL22" s="10">
        <v>223</v>
      </c>
      <c r="AM22" s="10">
        <v>19</v>
      </c>
      <c r="AN22" s="10">
        <v>161</v>
      </c>
      <c r="AO22" s="10">
        <v>133</v>
      </c>
      <c r="AP22" s="10">
        <v>1</v>
      </c>
      <c r="AQ22" s="10">
        <v>12</v>
      </c>
      <c r="AR22" s="10">
        <v>6</v>
      </c>
      <c r="AS22" s="10">
        <v>122</v>
      </c>
      <c r="AT22" s="10">
        <v>163</v>
      </c>
      <c r="AU22" s="10">
        <v>129</v>
      </c>
      <c r="AV22" s="10">
        <v>50</v>
      </c>
      <c r="AW22" s="10">
        <v>44</v>
      </c>
      <c r="AX22" s="10">
        <v>60</v>
      </c>
      <c r="AY22" s="8"/>
    </row>
    <row r="23" spans="1:51">
      <c r="A23" s="31"/>
      <c r="B23" s="31"/>
      <c r="C23" s="11" t="s">
        <v>97</v>
      </c>
      <c r="D23" s="11" t="s">
        <v>97</v>
      </c>
      <c r="E23" s="11" t="s">
        <v>97</v>
      </c>
      <c r="F23" s="11" t="s">
        <v>97</v>
      </c>
      <c r="G23" s="11" t="s">
        <v>97</v>
      </c>
      <c r="H23" s="11" t="s">
        <v>97</v>
      </c>
      <c r="I23" s="11" t="s">
        <v>97</v>
      </c>
      <c r="J23" s="11" t="s">
        <v>97</v>
      </c>
      <c r="K23" s="11" t="s">
        <v>97</v>
      </c>
      <c r="L23" s="11" t="s">
        <v>97</v>
      </c>
      <c r="M23" s="11" t="s">
        <v>97</v>
      </c>
      <c r="N23" s="11" t="s">
        <v>97</v>
      </c>
      <c r="O23" s="11" t="s">
        <v>97</v>
      </c>
      <c r="P23" s="11" t="s">
        <v>97</v>
      </c>
      <c r="Q23" s="11" t="s">
        <v>97</v>
      </c>
      <c r="R23" s="11" t="s">
        <v>97</v>
      </c>
      <c r="S23" s="11" t="s">
        <v>97</v>
      </c>
      <c r="T23" s="11" t="s">
        <v>97</v>
      </c>
      <c r="U23" s="11" t="s">
        <v>97</v>
      </c>
      <c r="V23" s="11" t="s">
        <v>97</v>
      </c>
      <c r="W23" s="11" t="s">
        <v>97</v>
      </c>
      <c r="X23" s="11" t="s">
        <v>97</v>
      </c>
      <c r="Y23" s="11" t="s">
        <v>97</v>
      </c>
      <c r="Z23" s="11" t="s">
        <v>97</v>
      </c>
      <c r="AA23" s="11" t="s">
        <v>97</v>
      </c>
      <c r="AB23" s="11" t="s">
        <v>97</v>
      </c>
      <c r="AC23" s="11" t="s">
        <v>97</v>
      </c>
      <c r="AD23" s="11" t="s">
        <v>97</v>
      </c>
      <c r="AE23" s="11" t="s">
        <v>97</v>
      </c>
      <c r="AF23" s="11" t="s">
        <v>97</v>
      </c>
      <c r="AG23" s="11" t="s">
        <v>97</v>
      </c>
      <c r="AH23" s="11" t="s">
        <v>97</v>
      </c>
      <c r="AI23" s="11" t="s">
        <v>97</v>
      </c>
      <c r="AJ23" s="11" t="s">
        <v>97</v>
      </c>
      <c r="AK23" s="11" t="s">
        <v>97</v>
      </c>
      <c r="AL23" s="11" t="s">
        <v>97</v>
      </c>
      <c r="AM23" s="11" t="s">
        <v>97</v>
      </c>
      <c r="AN23" s="11" t="s">
        <v>97</v>
      </c>
      <c r="AO23" s="11" t="s">
        <v>97</v>
      </c>
      <c r="AP23" s="11" t="s">
        <v>97</v>
      </c>
      <c r="AQ23" s="11" t="s">
        <v>97</v>
      </c>
      <c r="AR23" s="11" t="s">
        <v>97</v>
      </c>
      <c r="AS23" s="11" t="s">
        <v>97</v>
      </c>
      <c r="AT23" s="11" t="s">
        <v>97</v>
      </c>
      <c r="AU23" s="11" t="s">
        <v>97</v>
      </c>
      <c r="AV23" s="11" t="s">
        <v>97</v>
      </c>
      <c r="AW23" s="11" t="s">
        <v>97</v>
      </c>
      <c r="AX23" s="11" t="s">
        <v>97</v>
      </c>
      <c r="AY23" s="8"/>
    </row>
    <row r="24" spans="1:51" s="17" customFormat="1" ht="15" customHeight="1" thickBot="1">
      <c r="A24" s="33" t="s">
        <v>113</v>
      </c>
      <c r="B24" s="34"/>
      <c r="C24" s="18">
        <v>4.0896596191635606</v>
      </c>
      <c r="D24" s="18">
        <v>8.6280507280192591</v>
      </c>
      <c r="E24" s="18">
        <v>7.7960533591607062</v>
      </c>
      <c r="F24" s="18">
        <v>7.8711453397329638</v>
      </c>
      <c r="G24" s="18">
        <v>8.5294326652904342</v>
      </c>
      <c r="H24" s="18">
        <v>16.11090742142704</v>
      </c>
      <c r="I24" s="18">
        <v>10.446532138611969</v>
      </c>
      <c r="J24" s="18">
        <v>9.8991748475537999</v>
      </c>
      <c r="K24" s="18">
        <v>8.6616913677371095</v>
      </c>
      <c r="L24" s="18">
        <v>7.2638050137518348</v>
      </c>
      <c r="M24" s="18">
        <v>6.7783317323587742</v>
      </c>
      <c r="N24" s="18">
        <v>5.3378022301845549</v>
      </c>
      <c r="O24" s="18">
        <v>6.4059628264330053</v>
      </c>
      <c r="P24" s="18">
        <v>10.38767450533267</v>
      </c>
      <c r="Q24" s="18">
        <v>10.56731235382858</v>
      </c>
      <c r="R24" s="18">
        <v>11.972342146522839</v>
      </c>
      <c r="S24" s="18">
        <v>21.385210673535351</v>
      </c>
      <c r="T24" s="18" t="s">
        <v>114</v>
      </c>
      <c r="U24" s="18">
        <v>25.30337311190863</v>
      </c>
      <c r="V24" s="18">
        <v>6.8609081095184266</v>
      </c>
      <c r="W24" s="18">
        <v>6.5183740979408498</v>
      </c>
      <c r="X24" s="18">
        <v>11.549137419908851</v>
      </c>
      <c r="Y24" s="18">
        <v>15.69236029909219</v>
      </c>
      <c r="Z24" s="18" t="s">
        <v>114</v>
      </c>
      <c r="AA24" s="18" t="s">
        <v>114</v>
      </c>
      <c r="AB24" s="18">
        <v>5.4023241435305316</v>
      </c>
      <c r="AC24" s="18">
        <v>12.8677859251891</v>
      </c>
      <c r="AD24" s="18" t="s">
        <v>114</v>
      </c>
      <c r="AE24" s="18">
        <v>21.385210673535351</v>
      </c>
      <c r="AF24" s="18">
        <v>15.121521631114961</v>
      </c>
      <c r="AG24" s="18">
        <v>28.290059459433969</v>
      </c>
      <c r="AH24" s="18" t="s">
        <v>114</v>
      </c>
      <c r="AI24" s="18" t="s">
        <v>114</v>
      </c>
      <c r="AJ24" s="18" t="s">
        <v>114</v>
      </c>
      <c r="AK24" s="18">
        <v>10.329800558624751</v>
      </c>
      <c r="AL24" s="18">
        <v>6.5620797476550647</v>
      </c>
      <c r="AM24" s="18">
        <v>22.48260702236891</v>
      </c>
      <c r="AN24" s="18">
        <v>7.7230700508444707</v>
      </c>
      <c r="AO24" s="18">
        <v>8.4973037950421269</v>
      </c>
      <c r="AP24" s="18" t="s">
        <v>114</v>
      </c>
      <c r="AQ24" s="18">
        <v>28.290059459433969</v>
      </c>
      <c r="AR24" s="18" t="s">
        <v>114</v>
      </c>
      <c r="AS24" s="18">
        <v>8.8721452470856246</v>
      </c>
      <c r="AT24" s="18">
        <v>7.6755378969833563</v>
      </c>
      <c r="AU24" s="18">
        <v>8.6280507280192591</v>
      </c>
      <c r="AV24" s="18">
        <v>13.859066540805831</v>
      </c>
      <c r="AW24" s="18">
        <v>14.77384412118392</v>
      </c>
      <c r="AX24" s="18">
        <v>12.65149677733484</v>
      </c>
      <c r="AY24" s="8"/>
    </row>
    <row r="25" spans="1:51" ht="15.75" customHeight="1" thickTop="1">
      <c r="A25" s="13" t="s">
        <v>242</v>
      </c>
      <c r="B25" s="14"/>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row>
    <row r="26" spans="1:51">
      <c r="A26" s="16" t="s">
        <v>115</v>
      </c>
    </row>
  </sheetData>
  <mergeCells count="19">
    <mergeCell ref="AR3:AX3"/>
    <mergeCell ref="V3:AA3"/>
    <mergeCell ref="AB3:AK3"/>
    <mergeCell ref="AV2:AX2"/>
    <mergeCell ref="A2:C2"/>
    <mergeCell ref="A3:B5"/>
    <mergeCell ref="D3:G3"/>
    <mergeCell ref="H3:L3"/>
    <mergeCell ref="M3:N3"/>
    <mergeCell ref="O3:U3"/>
    <mergeCell ref="AL3:AQ3"/>
    <mergeCell ref="B21:B23"/>
    <mergeCell ref="A6:A23"/>
    <mergeCell ref="A24:B24"/>
    <mergeCell ref="B6:B8"/>
    <mergeCell ref="B9:B11"/>
    <mergeCell ref="B12:B14"/>
    <mergeCell ref="B15:B17"/>
    <mergeCell ref="B18:B20"/>
  </mergeCells>
  <hyperlinks>
    <hyperlink ref="A1" location="'TOC'!A1:A1" display="Back to TOC" xr:uid="{00000000-0004-0000-40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AY17"/>
  <sheetViews>
    <sheetView workbookViewId="0">
      <pane xSplit="2" topLeftCell="C1" activePane="topRight" state="frozen"/>
      <selection pane="topRight" activeCell="A3" sqref="A3:B5"/>
    </sheetView>
  </sheetViews>
  <sheetFormatPr baseColWidth="10" defaultColWidth="8.83203125" defaultRowHeight="15"/>
  <cols>
    <col min="1" max="1" width="50" style="19"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7" t="s">
        <v>364</v>
      </c>
      <c r="B2" s="31"/>
      <c r="C2" s="31"/>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6" t="s">
        <v>243</v>
      </c>
      <c r="AW2" s="31"/>
      <c r="AX2" s="31"/>
      <c r="AY2" s="8"/>
    </row>
    <row r="3" spans="1:51" ht="37" customHeight="1">
      <c r="A3" s="38"/>
      <c r="B3" s="31"/>
      <c r="C3" s="20" t="s">
        <v>30</v>
      </c>
      <c r="D3" s="35" t="s">
        <v>31</v>
      </c>
      <c r="E3" s="31"/>
      <c r="F3" s="31"/>
      <c r="G3" s="31"/>
      <c r="H3" s="35" t="s">
        <v>32</v>
      </c>
      <c r="I3" s="31"/>
      <c r="J3" s="31"/>
      <c r="K3" s="31"/>
      <c r="L3" s="31"/>
      <c r="M3" s="35" t="s">
        <v>33</v>
      </c>
      <c r="N3" s="31"/>
      <c r="O3" s="35" t="s">
        <v>34</v>
      </c>
      <c r="P3" s="31"/>
      <c r="Q3" s="31"/>
      <c r="R3" s="31"/>
      <c r="S3" s="31"/>
      <c r="T3" s="31"/>
      <c r="U3" s="31"/>
      <c r="V3" s="35" t="s">
        <v>35</v>
      </c>
      <c r="W3" s="31"/>
      <c r="X3" s="31"/>
      <c r="Y3" s="31"/>
      <c r="Z3" s="31"/>
      <c r="AA3" s="31"/>
      <c r="AB3" s="35" t="s">
        <v>36</v>
      </c>
      <c r="AC3" s="31"/>
      <c r="AD3" s="31"/>
      <c r="AE3" s="31"/>
      <c r="AF3" s="31"/>
      <c r="AG3" s="31"/>
      <c r="AH3" s="31"/>
      <c r="AI3" s="31"/>
      <c r="AJ3" s="31"/>
      <c r="AK3" s="31"/>
      <c r="AL3" s="35" t="s">
        <v>37</v>
      </c>
      <c r="AM3" s="31"/>
      <c r="AN3" s="31"/>
      <c r="AO3" s="31"/>
      <c r="AP3" s="31"/>
      <c r="AQ3" s="31"/>
      <c r="AR3" s="35" t="s">
        <v>38</v>
      </c>
      <c r="AS3" s="31"/>
      <c r="AT3" s="31"/>
      <c r="AU3" s="31"/>
      <c r="AV3" s="31"/>
      <c r="AW3" s="31"/>
      <c r="AX3" s="31"/>
      <c r="AY3" s="8"/>
    </row>
    <row r="4" spans="1:51" ht="16" customHeight="1">
      <c r="A4" s="31"/>
      <c r="B4" s="31"/>
      <c r="C4" s="21" t="s">
        <v>39</v>
      </c>
      <c r="D4" s="21" t="s">
        <v>39</v>
      </c>
      <c r="E4" s="21" t="s">
        <v>40</v>
      </c>
      <c r="F4" s="21" t="s">
        <v>41</v>
      </c>
      <c r="G4" s="21" t="s">
        <v>42</v>
      </c>
      <c r="H4" s="21" t="s">
        <v>39</v>
      </c>
      <c r="I4" s="21" t="s">
        <v>40</v>
      </c>
      <c r="J4" s="21" t="s">
        <v>41</v>
      </c>
      <c r="K4" s="21" t="s">
        <v>42</v>
      </c>
      <c r="L4" s="21" t="s">
        <v>43</v>
      </c>
      <c r="M4" s="21" t="s">
        <v>39</v>
      </c>
      <c r="N4" s="21" t="s">
        <v>40</v>
      </c>
      <c r="O4" s="21" t="s">
        <v>39</v>
      </c>
      <c r="P4" s="21" t="s">
        <v>40</v>
      </c>
      <c r="Q4" s="21" t="s">
        <v>41</v>
      </c>
      <c r="R4" s="21" t="s">
        <v>42</v>
      </c>
      <c r="S4" s="21" t="s">
        <v>43</v>
      </c>
      <c r="T4" s="21" t="s">
        <v>44</v>
      </c>
      <c r="U4" s="21" t="s">
        <v>45</v>
      </c>
      <c r="V4" s="21" t="s">
        <v>39</v>
      </c>
      <c r="W4" s="21" t="s">
        <v>40</v>
      </c>
      <c r="X4" s="21" t="s">
        <v>41</v>
      </c>
      <c r="Y4" s="21" t="s">
        <v>42</v>
      </c>
      <c r="Z4" s="21" t="s">
        <v>43</v>
      </c>
      <c r="AA4" s="21" t="s">
        <v>44</v>
      </c>
      <c r="AB4" s="21" t="s">
        <v>39</v>
      </c>
      <c r="AC4" s="21" t="s">
        <v>40</v>
      </c>
      <c r="AD4" s="21" t="s">
        <v>41</v>
      </c>
      <c r="AE4" s="21" t="s">
        <v>42</v>
      </c>
      <c r="AF4" s="21" t="s">
        <v>43</v>
      </c>
      <c r="AG4" s="21" t="s">
        <v>44</v>
      </c>
      <c r="AH4" s="21" t="s">
        <v>45</v>
      </c>
      <c r="AI4" s="21" t="s">
        <v>46</v>
      </c>
      <c r="AJ4" s="21" t="s">
        <v>47</v>
      </c>
      <c r="AK4" s="21" t="s">
        <v>48</v>
      </c>
      <c r="AL4" s="21" t="s">
        <v>39</v>
      </c>
      <c r="AM4" s="21" t="s">
        <v>40</v>
      </c>
      <c r="AN4" s="21" t="s">
        <v>41</v>
      </c>
      <c r="AO4" s="21" t="s">
        <v>42</v>
      </c>
      <c r="AP4" s="21" t="s">
        <v>43</v>
      </c>
      <c r="AQ4" s="21" t="s">
        <v>44</v>
      </c>
      <c r="AR4" s="21" t="s">
        <v>39</v>
      </c>
      <c r="AS4" s="21" t="s">
        <v>40</v>
      </c>
      <c r="AT4" s="21" t="s">
        <v>41</v>
      </c>
      <c r="AU4" s="21" t="s">
        <v>42</v>
      </c>
      <c r="AV4" s="21" t="s">
        <v>43</v>
      </c>
      <c r="AW4" s="21" t="s">
        <v>44</v>
      </c>
      <c r="AX4" s="21" t="s">
        <v>45</v>
      </c>
      <c r="AY4" s="8"/>
    </row>
    <row r="5" spans="1:51" ht="34.5" customHeight="1">
      <c r="A5" s="31"/>
      <c r="B5" s="31"/>
      <c r="C5" s="20" t="s">
        <v>49</v>
      </c>
      <c r="D5" s="20" t="s">
        <v>50</v>
      </c>
      <c r="E5" s="20" t="s">
        <v>51</v>
      </c>
      <c r="F5" s="20" t="s">
        <v>52</v>
      </c>
      <c r="G5" s="20" t="s">
        <v>53</v>
      </c>
      <c r="H5" s="20" t="s">
        <v>54</v>
      </c>
      <c r="I5" s="20" t="s">
        <v>55</v>
      </c>
      <c r="J5" s="20" t="s">
        <v>56</v>
      </c>
      <c r="K5" s="20" t="s">
        <v>57</v>
      </c>
      <c r="L5" s="20" t="s">
        <v>58</v>
      </c>
      <c r="M5" s="20" t="s">
        <v>59</v>
      </c>
      <c r="N5" s="20" t="s">
        <v>60</v>
      </c>
      <c r="O5" s="20" t="s">
        <v>61</v>
      </c>
      <c r="P5" s="20" t="s">
        <v>62</v>
      </c>
      <c r="Q5" s="20" t="s">
        <v>63</v>
      </c>
      <c r="R5" s="20" t="s">
        <v>64</v>
      </c>
      <c r="S5" s="20" t="s">
        <v>65</v>
      </c>
      <c r="T5" s="20" t="s">
        <v>66</v>
      </c>
      <c r="U5" s="20" t="s">
        <v>67</v>
      </c>
      <c r="V5" s="20" t="s">
        <v>68</v>
      </c>
      <c r="W5" s="20" t="s">
        <v>69</v>
      </c>
      <c r="X5" s="20" t="s">
        <v>70</v>
      </c>
      <c r="Y5" s="20" t="s">
        <v>71</v>
      </c>
      <c r="Z5" s="20" t="s">
        <v>72</v>
      </c>
      <c r="AA5" s="20" t="s">
        <v>73</v>
      </c>
      <c r="AB5" s="20" t="s">
        <v>74</v>
      </c>
      <c r="AC5" s="20" t="s">
        <v>75</v>
      </c>
      <c r="AD5" s="20" t="s">
        <v>76</v>
      </c>
      <c r="AE5" s="20" t="s">
        <v>77</v>
      </c>
      <c r="AF5" s="20" t="s">
        <v>78</v>
      </c>
      <c r="AG5" s="20" t="s">
        <v>79</v>
      </c>
      <c r="AH5" s="20" t="s">
        <v>80</v>
      </c>
      <c r="AI5" s="20" t="s">
        <v>81</v>
      </c>
      <c r="AJ5" s="20" t="s">
        <v>82</v>
      </c>
      <c r="AK5" s="20" t="s">
        <v>83</v>
      </c>
      <c r="AL5" s="20" t="s">
        <v>84</v>
      </c>
      <c r="AM5" s="20" t="s">
        <v>85</v>
      </c>
      <c r="AN5" s="20" t="s">
        <v>86</v>
      </c>
      <c r="AO5" s="20" t="s">
        <v>87</v>
      </c>
      <c r="AP5" s="20" t="s">
        <v>88</v>
      </c>
      <c r="AQ5" s="20" t="s">
        <v>89</v>
      </c>
      <c r="AR5" s="20" t="s">
        <v>90</v>
      </c>
      <c r="AS5" s="20" t="s">
        <v>91</v>
      </c>
      <c r="AT5" s="20" t="s">
        <v>92</v>
      </c>
      <c r="AU5" s="20" t="s">
        <v>93</v>
      </c>
      <c r="AV5" s="20" t="s">
        <v>94</v>
      </c>
      <c r="AW5" s="20" t="s">
        <v>95</v>
      </c>
      <c r="AX5" s="20" t="s">
        <v>96</v>
      </c>
      <c r="AY5" s="8"/>
    </row>
    <row r="6" spans="1:51">
      <c r="A6" s="32" t="s">
        <v>244</v>
      </c>
      <c r="B6" s="30" t="s">
        <v>245</v>
      </c>
      <c r="C6" s="9">
        <v>0.91524739402880007</v>
      </c>
      <c r="D6" s="9">
        <v>0.94093034900439998</v>
      </c>
      <c r="E6" s="9">
        <v>0.88816393648000003</v>
      </c>
      <c r="F6" s="9">
        <v>0.93631398097019991</v>
      </c>
      <c r="G6" s="9">
        <v>0.89434667261029999</v>
      </c>
      <c r="H6" s="9">
        <v>0.77198434544210004</v>
      </c>
      <c r="I6" s="9">
        <v>0.9172593965871999</v>
      </c>
      <c r="J6" s="9">
        <v>0.93133670364799992</v>
      </c>
      <c r="K6" s="9">
        <v>0.92593596967010006</v>
      </c>
      <c r="L6" s="9">
        <v>0.96518472360529994</v>
      </c>
      <c r="M6" s="9">
        <v>0.88310126249229992</v>
      </c>
      <c r="N6" s="9">
        <v>0.94988402268469996</v>
      </c>
      <c r="O6" s="9">
        <v>0.98955283259889992</v>
      </c>
      <c r="P6" s="9">
        <v>0.96770908111859999</v>
      </c>
      <c r="Q6" s="9">
        <v>0.95467163601089988</v>
      </c>
      <c r="R6" s="9">
        <v>0.85147253909010001</v>
      </c>
      <c r="S6" s="9">
        <v>0.65954567710500001</v>
      </c>
      <c r="T6" s="9">
        <v>0.1178978921681</v>
      </c>
      <c r="U6" s="9">
        <v>0.25060914115049998</v>
      </c>
      <c r="V6" s="9">
        <v>0.98946027073099996</v>
      </c>
      <c r="W6" s="9">
        <v>0.96328231298329992</v>
      </c>
      <c r="X6" s="9">
        <v>0.82829124803859999</v>
      </c>
      <c r="Y6" s="9">
        <v>0.47766054773119998</v>
      </c>
      <c r="Z6" s="9">
        <v>0.4658850103903</v>
      </c>
      <c r="AA6" s="9">
        <v>1</v>
      </c>
      <c r="AB6" s="9">
        <v>0.92582110503820003</v>
      </c>
      <c r="AC6" s="9">
        <v>0.94595022906889992</v>
      </c>
      <c r="AD6" s="9">
        <v>1</v>
      </c>
      <c r="AE6" s="9">
        <v>0.88271706848630005</v>
      </c>
      <c r="AF6" s="9">
        <v>0.97938601628659994</v>
      </c>
      <c r="AG6" s="9">
        <v>0.9540931518954</v>
      </c>
      <c r="AH6" s="9">
        <v>1</v>
      </c>
      <c r="AI6" s="9">
        <v>1</v>
      </c>
      <c r="AJ6" s="9"/>
      <c r="AK6" s="9">
        <v>0.81885044073680002</v>
      </c>
      <c r="AL6" s="9">
        <v>0.9052248929358</v>
      </c>
      <c r="AM6" s="9">
        <v>0.8837725570917</v>
      </c>
      <c r="AN6" s="9">
        <v>0.90187043648679999</v>
      </c>
      <c r="AO6" s="9">
        <v>0.95450294923300005</v>
      </c>
      <c r="AP6" s="9">
        <v>1</v>
      </c>
      <c r="AQ6" s="9">
        <v>1</v>
      </c>
      <c r="AR6" s="9">
        <v>1</v>
      </c>
      <c r="AS6" s="9">
        <v>0.86336972742889995</v>
      </c>
      <c r="AT6" s="9">
        <v>0.89849122275159998</v>
      </c>
      <c r="AU6" s="9">
        <v>0.94213454421370002</v>
      </c>
      <c r="AV6" s="9">
        <v>0.94988993057109994</v>
      </c>
      <c r="AW6" s="9">
        <v>0.89471022905069997</v>
      </c>
      <c r="AX6" s="9">
        <v>0.95181649686199998</v>
      </c>
      <c r="AY6" s="8"/>
    </row>
    <row r="7" spans="1:51">
      <c r="A7" s="31"/>
      <c r="B7" s="31"/>
      <c r="C7" s="10">
        <v>518</v>
      </c>
      <c r="D7" s="10">
        <v>123</v>
      </c>
      <c r="E7" s="10">
        <v>141</v>
      </c>
      <c r="F7" s="10">
        <v>142</v>
      </c>
      <c r="G7" s="10">
        <v>112</v>
      </c>
      <c r="H7" s="10">
        <v>26</v>
      </c>
      <c r="I7" s="10">
        <v>78</v>
      </c>
      <c r="J7" s="10">
        <v>89</v>
      </c>
      <c r="K7" s="10">
        <v>118</v>
      </c>
      <c r="L7" s="10">
        <v>172</v>
      </c>
      <c r="M7" s="10">
        <v>183</v>
      </c>
      <c r="N7" s="10">
        <v>312</v>
      </c>
      <c r="O7" s="10">
        <v>230</v>
      </c>
      <c r="P7" s="10">
        <v>84</v>
      </c>
      <c r="Q7" s="10">
        <v>80</v>
      </c>
      <c r="R7" s="10">
        <v>56</v>
      </c>
      <c r="S7" s="10">
        <v>14</v>
      </c>
      <c r="T7" s="10">
        <v>1</v>
      </c>
      <c r="U7" s="10">
        <v>4</v>
      </c>
      <c r="V7" s="10">
        <v>199</v>
      </c>
      <c r="W7" s="10">
        <v>214</v>
      </c>
      <c r="X7" s="10">
        <v>57</v>
      </c>
      <c r="Y7" s="10">
        <v>22</v>
      </c>
      <c r="Z7" s="10">
        <v>3</v>
      </c>
      <c r="AA7" s="10">
        <v>4</v>
      </c>
      <c r="AB7" s="10">
        <v>306</v>
      </c>
      <c r="AC7" s="10">
        <v>52</v>
      </c>
      <c r="AD7" s="10">
        <v>6</v>
      </c>
      <c r="AE7" s="10">
        <v>15</v>
      </c>
      <c r="AF7" s="10">
        <v>41</v>
      </c>
      <c r="AG7" s="10">
        <v>11</v>
      </c>
      <c r="AH7" s="10">
        <v>1</v>
      </c>
      <c r="AI7" s="10">
        <v>2</v>
      </c>
      <c r="AJ7" s="10">
        <v>0</v>
      </c>
      <c r="AK7" s="10">
        <v>73</v>
      </c>
      <c r="AL7" s="10">
        <v>202</v>
      </c>
      <c r="AM7" s="10">
        <v>15</v>
      </c>
      <c r="AN7" s="10">
        <v>145</v>
      </c>
      <c r="AO7" s="10">
        <v>123</v>
      </c>
      <c r="AP7" s="10">
        <v>1</v>
      </c>
      <c r="AQ7" s="10">
        <v>11</v>
      </c>
      <c r="AR7" s="10">
        <v>6</v>
      </c>
      <c r="AS7" s="10">
        <v>108</v>
      </c>
      <c r="AT7" s="10">
        <v>141</v>
      </c>
      <c r="AU7" s="10">
        <v>117</v>
      </c>
      <c r="AV7" s="10">
        <v>47</v>
      </c>
      <c r="AW7" s="10">
        <v>43</v>
      </c>
      <c r="AX7" s="10">
        <v>56</v>
      </c>
      <c r="AY7" s="8"/>
    </row>
    <row r="8" spans="1:51">
      <c r="A8" s="31"/>
      <c r="B8" s="31"/>
      <c r="C8" s="11" t="s">
        <v>97</v>
      </c>
      <c r="D8" s="11"/>
      <c r="E8" s="11"/>
      <c r="F8" s="11"/>
      <c r="G8" s="11"/>
      <c r="H8" s="11"/>
      <c r="I8" s="11"/>
      <c r="J8" s="11"/>
      <c r="K8" s="11"/>
      <c r="L8" s="12" t="s">
        <v>99</v>
      </c>
      <c r="M8" s="11"/>
      <c r="N8" s="12" t="s">
        <v>99</v>
      </c>
      <c r="O8" s="12" t="s">
        <v>100</v>
      </c>
      <c r="P8" s="12" t="s">
        <v>158</v>
      </c>
      <c r="Q8" s="12" t="s">
        <v>234</v>
      </c>
      <c r="R8" s="12" t="s">
        <v>227</v>
      </c>
      <c r="S8" s="11"/>
      <c r="T8" s="11"/>
      <c r="U8" s="11"/>
      <c r="V8" s="12" t="s">
        <v>102</v>
      </c>
      <c r="W8" s="12" t="s">
        <v>134</v>
      </c>
      <c r="X8" s="12" t="s">
        <v>131</v>
      </c>
      <c r="Y8" s="11"/>
      <c r="Z8" s="11"/>
      <c r="AA8" s="11"/>
      <c r="AB8" s="11"/>
      <c r="AC8" s="11"/>
      <c r="AD8" s="11"/>
      <c r="AE8" s="11"/>
      <c r="AF8" s="11"/>
      <c r="AG8" s="11"/>
      <c r="AH8" s="11" t="s">
        <v>97</v>
      </c>
      <c r="AI8" s="11"/>
      <c r="AJ8" s="11" t="s">
        <v>97</v>
      </c>
      <c r="AK8" s="11"/>
      <c r="AL8" s="11"/>
      <c r="AM8" s="11"/>
      <c r="AN8" s="11"/>
      <c r="AO8" s="11"/>
      <c r="AP8" s="11" t="s">
        <v>97</v>
      </c>
      <c r="AQ8" s="11"/>
      <c r="AR8" s="11"/>
      <c r="AS8" s="11"/>
      <c r="AT8" s="11"/>
      <c r="AU8" s="11"/>
      <c r="AV8" s="11"/>
      <c r="AW8" s="11"/>
      <c r="AX8" s="11"/>
      <c r="AY8" s="8"/>
    </row>
    <row r="9" spans="1:51">
      <c r="A9" s="31"/>
      <c r="B9" s="30" t="s">
        <v>246</v>
      </c>
      <c r="C9" s="9">
        <v>8.4752605971189998E-2</v>
      </c>
      <c r="D9" s="9">
        <v>5.9069650995579988E-2</v>
      </c>
      <c r="E9" s="9">
        <v>0.11183606352</v>
      </c>
      <c r="F9" s="9">
        <v>6.3686019029779994E-2</v>
      </c>
      <c r="G9" s="9">
        <v>0.1056533273897</v>
      </c>
      <c r="H9" s="9">
        <v>0.22801565455789999</v>
      </c>
      <c r="I9" s="9">
        <v>8.2740603412780001E-2</v>
      </c>
      <c r="J9" s="9">
        <v>6.8663296351960001E-2</v>
      </c>
      <c r="K9" s="9">
        <v>7.4064030329899999E-2</v>
      </c>
      <c r="L9" s="9">
        <v>3.4815276394659998E-2</v>
      </c>
      <c r="M9" s="9">
        <v>0.1168987375077</v>
      </c>
      <c r="N9" s="9">
        <v>5.0115977315280003E-2</v>
      </c>
      <c r="O9" s="9">
        <v>1.0447167401129999E-2</v>
      </c>
      <c r="P9" s="9">
        <v>3.229091888137E-2</v>
      </c>
      <c r="Q9" s="9">
        <v>4.5328363989059997E-2</v>
      </c>
      <c r="R9" s="9">
        <v>0.14852746090989999</v>
      </c>
      <c r="S9" s="9">
        <v>0.34045432289499999</v>
      </c>
      <c r="T9" s="9">
        <v>0.88210210783190002</v>
      </c>
      <c r="U9" s="9">
        <v>0.74939085884950007</v>
      </c>
      <c r="V9" s="9">
        <v>1.0539729269009999E-2</v>
      </c>
      <c r="W9" s="9">
        <v>3.6717687016729998E-2</v>
      </c>
      <c r="X9" s="9">
        <v>0.17170875196140001</v>
      </c>
      <c r="Y9" s="9">
        <v>0.52233945226880008</v>
      </c>
      <c r="Z9" s="9">
        <v>0.53411498960970005</v>
      </c>
      <c r="AA9" s="9">
        <v>0</v>
      </c>
      <c r="AB9" s="9">
        <v>7.4178894961820008E-2</v>
      </c>
      <c r="AC9" s="9">
        <v>5.4049770931140002E-2</v>
      </c>
      <c r="AD9" s="9">
        <v>0</v>
      </c>
      <c r="AE9" s="9">
        <v>0.11728293151370001</v>
      </c>
      <c r="AF9" s="9">
        <v>2.0613983713370001E-2</v>
      </c>
      <c r="AG9" s="9">
        <v>4.5906848104579998E-2</v>
      </c>
      <c r="AH9" s="9">
        <v>0</v>
      </c>
      <c r="AI9" s="9">
        <v>0</v>
      </c>
      <c r="AJ9" s="9"/>
      <c r="AK9" s="9">
        <v>0.18114955926320001</v>
      </c>
      <c r="AL9" s="9">
        <v>9.4775107064180006E-2</v>
      </c>
      <c r="AM9" s="9">
        <v>0.1162274429083</v>
      </c>
      <c r="AN9" s="9">
        <v>9.8129563513160004E-2</v>
      </c>
      <c r="AO9" s="9">
        <v>4.5497050766969999E-2</v>
      </c>
      <c r="AP9" s="9">
        <v>0</v>
      </c>
      <c r="AQ9" s="9">
        <v>0</v>
      </c>
      <c r="AR9" s="9">
        <v>0</v>
      </c>
      <c r="AS9" s="9">
        <v>0.1366302725711</v>
      </c>
      <c r="AT9" s="9">
        <v>0.1015087772484</v>
      </c>
      <c r="AU9" s="9">
        <v>5.7865455786340003E-2</v>
      </c>
      <c r="AV9" s="9">
        <v>5.0110069428940002E-2</v>
      </c>
      <c r="AW9" s="9">
        <v>0.1052897709493</v>
      </c>
      <c r="AX9" s="9">
        <v>4.818350313803E-2</v>
      </c>
      <c r="AY9" s="8"/>
    </row>
    <row r="10" spans="1:51">
      <c r="A10" s="31"/>
      <c r="B10" s="31"/>
      <c r="C10" s="10">
        <v>44</v>
      </c>
      <c r="D10" s="10">
        <v>5</v>
      </c>
      <c r="E10" s="10">
        <v>15</v>
      </c>
      <c r="F10" s="10">
        <v>12</v>
      </c>
      <c r="G10" s="10">
        <v>12</v>
      </c>
      <c r="H10" s="10">
        <v>9</v>
      </c>
      <c r="I10" s="10">
        <v>9</v>
      </c>
      <c r="J10" s="10">
        <v>5</v>
      </c>
      <c r="K10" s="10">
        <v>7</v>
      </c>
      <c r="L10" s="10">
        <v>8</v>
      </c>
      <c r="M10" s="10">
        <v>22</v>
      </c>
      <c r="N10" s="10">
        <v>18</v>
      </c>
      <c r="O10" s="10">
        <v>3</v>
      </c>
      <c r="P10" s="10">
        <v>3</v>
      </c>
      <c r="Q10" s="10">
        <v>3</v>
      </c>
      <c r="R10" s="10">
        <v>10</v>
      </c>
      <c r="S10" s="10">
        <v>6</v>
      </c>
      <c r="T10" s="10">
        <v>3</v>
      </c>
      <c r="U10" s="10">
        <v>10</v>
      </c>
      <c r="V10" s="10">
        <v>2</v>
      </c>
      <c r="W10" s="10">
        <v>9</v>
      </c>
      <c r="X10" s="10">
        <v>11</v>
      </c>
      <c r="Y10" s="10">
        <v>15</v>
      </c>
      <c r="Z10" s="10">
        <v>3</v>
      </c>
      <c r="AA10" s="10">
        <v>0</v>
      </c>
      <c r="AB10" s="10">
        <v>18</v>
      </c>
      <c r="AC10" s="10">
        <v>4</v>
      </c>
      <c r="AD10" s="10">
        <v>0</v>
      </c>
      <c r="AE10" s="10">
        <v>4</v>
      </c>
      <c r="AF10" s="10">
        <v>1</v>
      </c>
      <c r="AG10" s="10">
        <v>1</v>
      </c>
      <c r="AH10" s="10">
        <v>0</v>
      </c>
      <c r="AI10" s="10">
        <v>0</v>
      </c>
      <c r="AJ10" s="10">
        <v>0</v>
      </c>
      <c r="AK10" s="10">
        <v>14</v>
      </c>
      <c r="AL10" s="10">
        <v>17</v>
      </c>
      <c r="AM10" s="10">
        <v>2</v>
      </c>
      <c r="AN10" s="10">
        <v>12</v>
      </c>
      <c r="AO10" s="10">
        <v>9</v>
      </c>
      <c r="AP10" s="10">
        <v>0</v>
      </c>
      <c r="AQ10" s="10">
        <v>0</v>
      </c>
      <c r="AR10" s="10">
        <v>0</v>
      </c>
      <c r="AS10" s="10">
        <v>12</v>
      </c>
      <c r="AT10" s="10">
        <v>15</v>
      </c>
      <c r="AU10" s="10">
        <v>10</v>
      </c>
      <c r="AV10" s="10">
        <v>3</v>
      </c>
      <c r="AW10" s="10">
        <v>1</v>
      </c>
      <c r="AX10" s="10">
        <v>3</v>
      </c>
      <c r="AY10" s="8"/>
    </row>
    <row r="11" spans="1:51">
      <c r="A11" s="31"/>
      <c r="B11" s="31"/>
      <c r="C11" s="11" t="s">
        <v>97</v>
      </c>
      <c r="D11" s="11"/>
      <c r="E11" s="11"/>
      <c r="F11" s="11"/>
      <c r="G11" s="11"/>
      <c r="H11" s="12" t="s">
        <v>103</v>
      </c>
      <c r="I11" s="11"/>
      <c r="J11" s="11"/>
      <c r="K11" s="11"/>
      <c r="L11" s="11"/>
      <c r="M11" s="12" t="s">
        <v>106</v>
      </c>
      <c r="N11" s="11"/>
      <c r="O11" s="11"/>
      <c r="P11" s="11"/>
      <c r="Q11" s="11"/>
      <c r="R11" s="12" t="s">
        <v>119</v>
      </c>
      <c r="S11" s="12" t="s">
        <v>153</v>
      </c>
      <c r="T11" s="12" t="s">
        <v>137</v>
      </c>
      <c r="U11" s="12" t="s">
        <v>108</v>
      </c>
      <c r="V11" s="11"/>
      <c r="W11" s="11"/>
      <c r="X11" s="12" t="s">
        <v>153</v>
      </c>
      <c r="Y11" s="12" t="s">
        <v>165</v>
      </c>
      <c r="Z11" s="12" t="s">
        <v>110</v>
      </c>
      <c r="AA11" s="11"/>
      <c r="AB11" s="11"/>
      <c r="AC11" s="11"/>
      <c r="AD11" s="11"/>
      <c r="AE11" s="11"/>
      <c r="AF11" s="11"/>
      <c r="AG11" s="11"/>
      <c r="AH11" s="11" t="s">
        <v>97</v>
      </c>
      <c r="AI11" s="11"/>
      <c r="AJ11" s="11" t="s">
        <v>97</v>
      </c>
      <c r="AK11" s="11"/>
      <c r="AL11" s="11"/>
      <c r="AM11" s="11"/>
      <c r="AN11" s="11"/>
      <c r="AO11" s="11"/>
      <c r="AP11" s="11" t="s">
        <v>97</v>
      </c>
      <c r="AQ11" s="11"/>
      <c r="AR11" s="11"/>
      <c r="AS11" s="11"/>
      <c r="AT11" s="11"/>
      <c r="AU11" s="11"/>
      <c r="AV11" s="11"/>
      <c r="AW11" s="11"/>
      <c r="AX11" s="11"/>
      <c r="AY11" s="8"/>
    </row>
    <row r="12" spans="1:51">
      <c r="A12" s="31"/>
      <c r="B12" s="30" t="s">
        <v>30</v>
      </c>
      <c r="C12" s="9">
        <v>1</v>
      </c>
      <c r="D12" s="9">
        <v>1</v>
      </c>
      <c r="E12" s="9">
        <v>1</v>
      </c>
      <c r="F12" s="9">
        <v>1</v>
      </c>
      <c r="G12" s="9">
        <v>1</v>
      </c>
      <c r="H12" s="9">
        <v>1</v>
      </c>
      <c r="I12" s="9">
        <v>1</v>
      </c>
      <c r="J12" s="9">
        <v>1</v>
      </c>
      <c r="K12" s="9">
        <v>1</v>
      </c>
      <c r="L12" s="9">
        <v>1</v>
      </c>
      <c r="M12" s="9">
        <v>1</v>
      </c>
      <c r="N12" s="9">
        <v>1</v>
      </c>
      <c r="O12" s="9">
        <v>1</v>
      </c>
      <c r="P12" s="9">
        <v>1</v>
      </c>
      <c r="Q12" s="9">
        <v>1</v>
      </c>
      <c r="R12" s="9">
        <v>1</v>
      </c>
      <c r="S12" s="9">
        <v>1</v>
      </c>
      <c r="T12" s="9">
        <v>1</v>
      </c>
      <c r="U12" s="9">
        <v>1</v>
      </c>
      <c r="V12" s="9">
        <v>1</v>
      </c>
      <c r="W12" s="9">
        <v>1</v>
      </c>
      <c r="X12" s="9">
        <v>1</v>
      </c>
      <c r="Y12" s="9">
        <v>1</v>
      </c>
      <c r="Z12" s="9">
        <v>1</v>
      </c>
      <c r="AA12" s="9">
        <v>1</v>
      </c>
      <c r="AB12" s="9">
        <v>1</v>
      </c>
      <c r="AC12" s="9">
        <v>1</v>
      </c>
      <c r="AD12" s="9">
        <v>1</v>
      </c>
      <c r="AE12" s="9">
        <v>1</v>
      </c>
      <c r="AF12" s="9">
        <v>1</v>
      </c>
      <c r="AG12" s="9">
        <v>1</v>
      </c>
      <c r="AH12" s="9">
        <v>1</v>
      </c>
      <c r="AI12" s="9">
        <v>1</v>
      </c>
      <c r="AJ12" s="9"/>
      <c r="AK12" s="9">
        <v>1</v>
      </c>
      <c r="AL12" s="9">
        <v>1</v>
      </c>
      <c r="AM12" s="9">
        <v>1</v>
      </c>
      <c r="AN12" s="9">
        <v>1</v>
      </c>
      <c r="AO12" s="9">
        <v>1</v>
      </c>
      <c r="AP12" s="9">
        <v>1</v>
      </c>
      <c r="AQ12" s="9">
        <v>1</v>
      </c>
      <c r="AR12" s="9">
        <v>1</v>
      </c>
      <c r="AS12" s="9">
        <v>1</v>
      </c>
      <c r="AT12" s="9">
        <v>1</v>
      </c>
      <c r="AU12" s="9">
        <v>1</v>
      </c>
      <c r="AV12" s="9">
        <v>1</v>
      </c>
      <c r="AW12" s="9">
        <v>1</v>
      </c>
      <c r="AX12" s="9">
        <v>1</v>
      </c>
      <c r="AY12" s="8"/>
    </row>
    <row r="13" spans="1:51">
      <c r="A13" s="31"/>
      <c r="B13" s="31"/>
      <c r="C13" s="10">
        <v>562</v>
      </c>
      <c r="D13" s="10">
        <v>128</v>
      </c>
      <c r="E13" s="10">
        <v>156</v>
      </c>
      <c r="F13" s="10">
        <v>154</v>
      </c>
      <c r="G13" s="10">
        <v>124</v>
      </c>
      <c r="H13" s="10">
        <v>35</v>
      </c>
      <c r="I13" s="10">
        <v>87</v>
      </c>
      <c r="J13" s="10">
        <v>94</v>
      </c>
      <c r="K13" s="10">
        <v>125</v>
      </c>
      <c r="L13" s="10">
        <v>180</v>
      </c>
      <c r="M13" s="10">
        <v>205</v>
      </c>
      <c r="N13" s="10">
        <v>330</v>
      </c>
      <c r="O13" s="10">
        <v>233</v>
      </c>
      <c r="P13" s="10">
        <v>87</v>
      </c>
      <c r="Q13" s="10">
        <v>83</v>
      </c>
      <c r="R13" s="10">
        <v>66</v>
      </c>
      <c r="S13" s="10">
        <v>20</v>
      </c>
      <c r="T13" s="10">
        <v>4</v>
      </c>
      <c r="U13" s="10">
        <v>14</v>
      </c>
      <c r="V13" s="10">
        <v>201</v>
      </c>
      <c r="W13" s="10">
        <v>223</v>
      </c>
      <c r="X13" s="10">
        <v>68</v>
      </c>
      <c r="Y13" s="10">
        <v>37</v>
      </c>
      <c r="Z13" s="10">
        <v>6</v>
      </c>
      <c r="AA13" s="10">
        <v>4</v>
      </c>
      <c r="AB13" s="10">
        <v>324</v>
      </c>
      <c r="AC13" s="10">
        <v>56</v>
      </c>
      <c r="AD13" s="10">
        <v>6</v>
      </c>
      <c r="AE13" s="10">
        <v>19</v>
      </c>
      <c r="AF13" s="10">
        <v>42</v>
      </c>
      <c r="AG13" s="10">
        <v>12</v>
      </c>
      <c r="AH13" s="10">
        <v>1</v>
      </c>
      <c r="AI13" s="10">
        <v>2</v>
      </c>
      <c r="AJ13" s="10">
        <v>0</v>
      </c>
      <c r="AK13" s="10">
        <v>87</v>
      </c>
      <c r="AL13" s="10">
        <v>219</v>
      </c>
      <c r="AM13" s="10">
        <v>17</v>
      </c>
      <c r="AN13" s="10">
        <v>157</v>
      </c>
      <c r="AO13" s="10">
        <v>132</v>
      </c>
      <c r="AP13" s="10">
        <v>1</v>
      </c>
      <c r="AQ13" s="10">
        <v>11</v>
      </c>
      <c r="AR13" s="10">
        <v>6</v>
      </c>
      <c r="AS13" s="10">
        <v>120</v>
      </c>
      <c r="AT13" s="10">
        <v>156</v>
      </c>
      <c r="AU13" s="10">
        <v>127</v>
      </c>
      <c r="AV13" s="10">
        <v>50</v>
      </c>
      <c r="AW13" s="10">
        <v>44</v>
      </c>
      <c r="AX13" s="10">
        <v>59</v>
      </c>
      <c r="AY13" s="8"/>
    </row>
    <row r="14" spans="1:51">
      <c r="A14" s="31"/>
      <c r="B14" s="31"/>
      <c r="C14" s="11" t="s">
        <v>97</v>
      </c>
      <c r="D14" s="11" t="s">
        <v>97</v>
      </c>
      <c r="E14" s="11" t="s">
        <v>97</v>
      </c>
      <c r="F14" s="11" t="s">
        <v>97</v>
      </c>
      <c r="G14" s="11" t="s">
        <v>97</v>
      </c>
      <c r="H14" s="11" t="s">
        <v>97</v>
      </c>
      <c r="I14" s="11" t="s">
        <v>97</v>
      </c>
      <c r="J14" s="11" t="s">
        <v>97</v>
      </c>
      <c r="K14" s="11" t="s">
        <v>97</v>
      </c>
      <c r="L14" s="11" t="s">
        <v>97</v>
      </c>
      <c r="M14" s="11" t="s">
        <v>97</v>
      </c>
      <c r="N14" s="11" t="s">
        <v>97</v>
      </c>
      <c r="O14" s="11" t="s">
        <v>97</v>
      </c>
      <c r="P14" s="11" t="s">
        <v>97</v>
      </c>
      <c r="Q14" s="11" t="s">
        <v>97</v>
      </c>
      <c r="R14" s="11" t="s">
        <v>97</v>
      </c>
      <c r="S14" s="11" t="s">
        <v>97</v>
      </c>
      <c r="T14" s="11" t="s">
        <v>97</v>
      </c>
      <c r="U14" s="11" t="s">
        <v>97</v>
      </c>
      <c r="V14" s="11" t="s">
        <v>97</v>
      </c>
      <c r="W14" s="11" t="s">
        <v>97</v>
      </c>
      <c r="X14" s="11" t="s">
        <v>97</v>
      </c>
      <c r="Y14" s="11" t="s">
        <v>97</v>
      </c>
      <c r="Z14" s="11" t="s">
        <v>97</v>
      </c>
      <c r="AA14" s="11" t="s">
        <v>97</v>
      </c>
      <c r="AB14" s="11" t="s">
        <v>97</v>
      </c>
      <c r="AC14" s="11" t="s">
        <v>97</v>
      </c>
      <c r="AD14" s="11" t="s">
        <v>97</v>
      </c>
      <c r="AE14" s="11" t="s">
        <v>97</v>
      </c>
      <c r="AF14" s="11" t="s">
        <v>97</v>
      </c>
      <c r="AG14" s="11" t="s">
        <v>97</v>
      </c>
      <c r="AH14" s="11" t="s">
        <v>97</v>
      </c>
      <c r="AI14" s="11" t="s">
        <v>97</v>
      </c>
      <c r="AJ14" s="11" t="s">
        <v>97</v>
      </c>
      <c r="AK14" s="11" t="s">
        <v>97</v>
      </c>
      <c r="AL14" s="11" t="s">
        <v>97</v>
      </c>
      <c r="AM14" s="11" t="s">
        <v>97</v>
      </c>
      <c r="AN14" s="11" t="s">
        <v>97</v>
      </c>
      <c r="AO14" s="11" t="s">
        <v>97</v>
      </c>
      <c r="AP14" s="11" t="s">
        <v>97</v>
      </c>
      <c r="AQ14" s="11" t="s">
        <v>97</v>
      </c>
      <c r="AR14" s="11" t="s">
        <v>97</v>
      </c>
      <c r="AS14" s="11" t="s">
        <v>97</v>
      </c>
      <c r="AT14" s="11" t="s">
        <v>97</v>
      </c>
      <c r="AU14" s="11" t="s">
        <v>97</v>
      </c>
      <c r="AV14" s="11" t="s">
        <v>97</v>
      </c>
      <c r="AW14" s="11" t="s">
        <v>97</v>
      </c>
      <c r="AX14" s="11" t="s">
        <v>97</v>
      </c>
      <c r="AY14" s="8"/>
    </row>
    <row r="15" spans="1:51" s="17" customFormat="1" ht="15" customHeight="1" thickBot="1">
      <c r="A15" s="33" t="s">
        <v>113</v>
      </c>
      <c r="B15" s="34"/>
      <c r="C15" s="18">
        <v>4.1331073895131309</v>
      </c>
      <c r="D15" s="18">
        <v>8.6616913677371095</v>
      </c>
      <c r="E15" s="18">
        <v>7.8458741345964658</v>
      </c>
      <c r="F15" s="18">
        <v>7.896662286592135</v>
      </c>
      <c r="G15" s="18">
        <v>8.8002989646223799</v>
      </c>
      <c r="H15" s="18">
        <v>16.564835654558131</v>
      </c>
      <c r="I15" s="18">
        <v>10.50640164474426</v>
      </c>
      <c r="J15" s="18">
        <v>10.10761486249565</v>
      </c>
      <c r="K15" s="18">
        <v>8.7650241614288991</v>
      </c>
      <c r="L15" s="18">
        <v>7.3040528787115528</v>
      </c>
      <c r="M15" s="18">
        <v>6.8441514484566248</v>
      </c>
      <c r="N15" s="18">
        <v>5.3941307950520008</v>
      </c>
      <c r="O15" s="18">
        <v>6.4196969498965419</v>
      </c>
      <c r="P15" s="18">
        <v>10.50640164474426</v>
      </c>
      <c r="Q15" s="18">
        <v>10.756603452910801</v>
      </c>
      <c r="R15" s="18">
        <v>12.062704748703011</v>
      </c>
      <c r="S15" s="18">
        <v>21.91332739368012</v>
      </c>
      <c r="T15" s="18" t="s">
        <v>114</v>
      </c>
      <c r="U15" s="18">
        <v>26.191488210155281</v>
      </c>
      <c r="V15" s="18">
        <v>6.9119261939427803</v>
      </c>
      <c r="W15" s="18">
        <v>6.5620797476550647</v>
      </c>
      <c r="X15" s="18">
        <v>11.88398020882051</v>
      </c>
      <c r="Y15" s="18">
        <v>16.11090742142704</v>
      </c>
      <c r="Z15" s="18" t="s">
        <v>114</v>
      </c>
      <c r="AA15" s="18" t="s">
        <v>114</v>
      </c>
      <c r="AB15" s="18">
        <v>5.4438582273087261</v>
      </c>
      <c r="AC15" s="18">
        <v>13.095560761665549</v>
      </c>
      <c r="AD15" s="18" t="s">
        <v>114</v>
      </c>
      <c r="AE15" s="18">
        <v>22.48260702236891</v>
      </c>
      <c r="AF15" s="18">
        <v>15.121521631114961</v>
      </c>
      <c r="AG15" s="18">
        <v>28.290059459433969</v>
      </c>
      <c r="AH15" s="18" t="s">
        <v>114</v>
      </c>
      <c r="AI15" s="18" t="s">
        <v>114</v>
      </c>
      <c r="AJ15" s="18" t="s">
        <v>114</v>
      </c>
      <c r="AK15" s="18">
        <v>10.50640164474426</v>
      </c>
      <c r="AL15" s="18">
        <v>6.6217450753969702</v>
      </c>
      <c r="AM15" s="18">
        <v>23.76836448785139</v>
      </c>
      <c r="AN15" s="18">
        <v>7.8208447518603403</v>
      </c>
      <c r="AO15" s="18">
        <v>8.5294326652904342</v>
      </c>
      <c r="AP15" s="18" t="s">
        <v>114</v>
      </c>
      <c r="AQ15" s="18">
        <v>29.548013274685111</v>
      </c>
      <c r="AR15" s="18" t="s">
        <v>114</v>
      </c>
      <c r="AS15" s="18">
        <v>8.9457802352835234</v>
      </c>
      <c r="AT15" s="18">
        <v>7.8458741345964658</v>
      </c>
      <c r="AU15" s="18">
        <v>8.6957285484248619</v>
      </c>
      <c r="AV15" s="18">
        <v>13.859066540805831</v>
      </c>
      <c r="AW15" s="18">
        <v>14.77384412118392</v>
      </c>
      <c r="AX15" s="18">
        <v>12.75826660898182</v>
      </c>
      <c r="AY15" s="8"/>
    </row>
    <row r="16" spans="1:51" ht="15.75" customHeight="1" thickTop="1">
      <c r="A16" s="13" t="s">
        <v>247</v>
      </c>
      <c r="B16" s="14"/>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row>
    <row r="17" spans="1:1">
      <c r="A17" s="16" t="s">
        <v>115</v>
      </c>
    </row>
  </sheetData>
  <mergeCells count="16">
    <mergeCell ref="AR3:AX3"/>
    <mergeCell ref="V3:AA3"/>
    <mergeCell ref="AB3:AK3"/>
    <mergeCell ref="AV2:AX2"/>
    <mergeCell ref="A2:C2"/>
    <mergeCell ref="A3:B5"/>
    <mergeCell ref="D3:G3"/>
    <mergeCell ref="H3:L3"/>
    <mergeCell ref="M3:N3"/>
    <mergeCell ref="O3:U3"/>
    <mergeCell ref="AL3:AQ3"/>
    <mergeCell ref="B6:B8"/>
    <mergeCell ref="B9:B11"/>
    <mergeCell ref="B12:B14"/>
    <mergeCell ref="A6:A14"/>
    <mergeCell ref="A15:B15"/>
  </mergeCells>
  <hyperlinks>
    <hyperlink ref="A1" location="'TOC'!A1:A1" display="Back to TOC" xr:uid="{00000000-0004-0000-41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27</vt:i4>
      </vt:variant>
    </vt:vector>
  </HeadingPairs>
  <TitlesOfParts>
    <vt:vector size="27" baseType="lpstr">
      <vt:lpstr>TOC</vt:lpstr>
      <vt:lpstr>Table 20</vt:lpstr>
      <vt:lpstr>Table 21</vt:lpstr>
      <vt:lpstr>Table 22</vt:lpstr>
      <vt:lpstr>Table 23</vt:lpstr>
      <vt:lpstr>Table 24</vt:lpstr>
      <vt:lpstr>Table 25</vt:lpstr>
      <vt:lpstr>Table 64</vt:lpstr>
      <vt:lpstr>Table 65</vt:lpstr>
      <vt:lpstr>Table 66</vt:lpstr>
      <vt:lpstr>Table 71</vt:lpstr>
      <vt:lpstr>Table 72</vt:lpstr>
      <vt:lpstr>Table 73</vt:lpstr>
      <vt:lpstr>Table 74</vt:lpstr>
      <vt:lpstr>Table 75</vt:lpstr>
      <vt:lpstr>Table 76</vt:lpstr>
      <vt:lpstr>Table 77</vt:lpstr>
      <vt:lpstr>Table 78</vt:lpstr>
      <vt:lpstr>Table 89</vt:lpstr>
      <vt:lpstr>Table 90</vt:lpstr>
      <vt:lpstr>Table 91</vt:lpstr>
      <vt:lpstr>Table 92</vt:lpstr>
      <vt:lpstr>Table 93</vt:lpstr>
      <vt:lpstr>Table 94</vt:lpstr>
      <vt:lpstr>Table 95</vt:lpstr>
      <vt:lpstr>Table 96</vt:lpstr>
      <vt:lpstr>Table 97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dc:description>C:\Users\Admin\Downloads\Final Utah Policy - no flattened questions.Q [Utah Policy Survey - 0506 WEIGHTED.sav]</dc:description>
  <cp:lastModifiedBy>Kyrene Gibb</cp:lastModifiedBy>
  <dcterms:created xsi:type="dcterms:W3CDTF">2020-05-15T23:17:51Z</dcterms:created>
  <dcterms:modified xsi:type="dcterms:W3CDTF">2020-05-26T19:33:27Z</dcterms:modified>
</cp:coreProperties>
</file>